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F94766B5-0E01-4057-8389-EC11C746AC6C}" xr6:coauthVersionLast="47" xr6:coauthVersionMax="47" xr10:uidLastSave="{00000000-0000-0000-0000-000000000000}"/>
  <workbookProtection workbookAlgorithmName="SHA-512" workbookHashValue="tnnW2wj0IOInvpPL9ZiBRwdKxo/W6cJILyNimjaZSsvbk7EAze6Y7SiUKMhkkyYoV7dyVDuaFqvV9LZClnCUcg==" workbookSaltValue="zHE25aJNeVLn/SXkgF4FYQ=="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dXdata!$A$16:$AH$118</definedName>
    <definedName name="DATA" localSheetId="3">'dXdata - Annual'!$F$12:$I$46</definedName>
    <definedName name="DATA" localSheetId="2">'dXdata - Monthly'!$F$12:$DD$46</definedName>
    <definedName name="DATES" localSheetId="5">dXdata!$A$16:$A$118</definedName>
    <definedName name="DATES" localSheetId="3">'dXdata - Annual'!$F$12:$I$12</definedName>
    <definedName name="DATES" localSheetId="2">'dXdata - Monthly'!$F$12:$DD$12</definedName>
    <definedName name="IDS" localSheetId="5">dXdata!$B$7:$AH$7</definedName>
    <definedName name="IDS" localSheetId="3">'dXdata - Annual'!$B$7:$AH$7</definedName>
    <definedName name="IDS" localSheetId="2">'dXdata - Monthly'!$B$7:$AH$7</definedName>
    <definedName name="OBS" localSheetId="5">dXdata!$B$16:$AH$118</definedName>
    <definedName name="OBS" localSheetId="3">'dXdata - Annual'!$F$13:$I$46</definedName>
    <definedName name="OBS" localSheetId="2">'dXdata - Monthly'!$F$13:$DD$46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1" l="1"/>
  <c r="W36" i="1"/>
  <c r="X36" i="1"/>
  <c r="Y36" i="1"/>
  <c r="Z36" i="1"/>
  <c r="W37" i="1"/>
  <c r="X37" i="1"/>
  <c r="Y37" i="1"/>
  <c r="Z37" i="1"/>
  <c r="W38" i="1"/>
  <c r="X38" i="1"/>
  <c r="Y38" i="1"/>
  <c r="Z38" i="1"/>
  <c r="W39" i="1"/>
  <c r="X39" i="1"/>
  <c r="Y39" i="1"/>
  <c r="Z39" i="1"/>
  <c r="W28" i="1"/>
  <c r="X28" i="1"/>
  <c r="Y28" i="1"/>
  <c r="Z28" i="1"/>
  <c r="W29" i="1"/>
  <c r="X29" i="1"/>
  <c r="Y29" i="1"/>
  <c r="Z29" i="1"/>
  <c r="W30" i="1"/>
  <c r="X30" i="1"/>
  <c r="Y30" i="1"/>
  <c r="Z30" i="1"/>
  <c r="W31" i="1"/>
  <c r="X31" i="1"/>
  <c r="Y31" i="1"/>
  <c r="Z31" i="1"/>
  <c r="W32" i="1"/>
  <c r="X32" i="1"/>
  <c r="Y32" i="1"/>
  <c r="Z32" i="1"/>
  <c r="W33" i="1"/>
  <c r="X33" i="1"/>
  <c r="Y33" i="1"/>
  <c r="Z33" i="1"/>
  <c r="W34" i="1"/>
  <c r="X34" i="1"/>
  <c r="Y34" i="1"/>
  <c r="Z34" i="1"/>
  <c r="W24" i="1"/>
  <c r="X24" i="1"/>
  <c r="Y24" i="1"/>
  <c r="Z24" i="1"/>
  <c r="W25" i="1"/>
  <c r="X25" i="1"/>
  <c r="Y25" i="1"/>
  <c r="Z25" i="1"/>
  <c r="W26" i="1"/>
  <c r="X26" i="1"/>
  <c r="Y26" i="1"/>
  <c r="Z26" i="1"/>
  <c r="W17" i="1"/>
  <c r="X17" i="1"/>
  <c r="Y17" i="1"/>
  <c r="Z17" i="1"/>
  <c r="W18" i="1"/>
  <c r="X18" i="1"/>
  <c r="Y18" i="1"/>
  <c r="Z18" i="1"/>
  <c r="W19" i="1"/>
  <c r="X19" i="1"/>
  <c r="Y19" i="1"/>
  <c r="Z19" i="1"/>
  <c r="W20" i="1"/>
  <c r="X20" i="1"/>
  <c r="Y20" i="1"/>
  <c r="Z20" i="1"/>
  <c r="W21" i="1"/>
  <c r="X21" i="1"/>
  <c r="Y21" i="1"/>
  <c r="Z21" i="1"/>
  <c r="W22" i="1"/>
  <c r="X22" i="1"/>
  <c r="Y22" i="1"/>
  <c r="Z22" i="1"/>
  <c r="W14" i="1"/>
  <c r="X14" i="1"/>
  <c r="Y14" i="1"/>
  <c r="Z14" i="1"/>
  <c r="W15" i="1"/>
  <c r="X15" i="1"/>
  <c r="Y15" i="1"/>
  <c r="Z15" i="1"/>
  <c r="W5" i="1"/>
  <c r="X5" i="1"/>
  <c r="Y5" i="1"/>
  <c r="Z5" i="1"/>
  <c r="W6" i="1"/>
  <c r="X6" i="1"/>
  <c r="Y6" i="1"/>
  <c r="Z6" i="1"/>
  <c r="W7" i="1"/>
  <c r="X7" i="1"/>
  <c r="Y7" i="1"/>
  <c r="Z7" i="1"/>
  <c r="W8" i="1"/>
  <c r="X8" i="1"/>
  <c r="Y8" i="1"/>
  <c r="Z8" i="1"/>
  <c r="W9" i="1"/>
  <c r="X9" i="1"/>
  <c r="Y9" i="1"/>
  <c r="Z9" i="1"/>
  <c r="W10" i="1"/>
  <c r="X10" i="1"/>
  <c r="Y10" i="1"/>
  <c r="Z10" i="1"/>
  <c r="W11" i="1"/>
  <c r="X11" i="1"/>
  <c r="Y11" i="1"/>
  <c r="Z11" i="1"/>
  <c r="W12" i="1"/>
  <c r="X12" i="1"/>
  <c r="Y12" i="1"/>
  <c r="Z12" i="1"/>
  <c r="P8" i="1"/>
  <c r="V6" i="1"/>
  <c r="V7" i="1"/>
  <c r="V8" i="1"/>
  <c r="V10" i="1"/>
  <c r="V11" i="1"/>
  <c r="V12"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<sst xmlns="http://schemas.openxmlformats.org/spreadsheetml/2006/main" count="654" uniqueCount="265">
  <si>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</si>
  <si>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</si>
  <si>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</si>
  <si>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</si>
  <si>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</si>
  <si>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</si>
  <si>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</si>
  <si>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</si>
  <si>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</si>
  <si>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</si>
  <si>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</si>
  <si>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</si>
  <si>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</si>
  <si>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</si>
  <si>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</si>
  <si>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</si>
  <si>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</si>
  <si>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</si>
  <si>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</si>
  <si>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</si>
  <si>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</si>
  <si>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</si>
  <si>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</si>
  <si>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</si>
  <si>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</si>
  <si>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</si>
  <si>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</si>
  <si>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</si>
  <si>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</si>
  <si>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</si>
  <si>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</si>
  <si>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</si>
  <si>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</si>
  <si>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</si>
  <si>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</si>
  <si>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</si>
  <si>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</si>
  <si>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</si>
  <si>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</si>
  <si>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</si>
  <si>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</si>
  <si>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</si>
  <si>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</si>
  <si>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</si>
  <si>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</si>
  <si>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</si>
  <si>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</si>
  <si>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</si>
  <si>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</si>
  <si>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</si>
  <si>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</si>
  <si>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</si>
  <si>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</si>
  <si>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</si>
  <si>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</si>
  <si>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</si>
  <si>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</si>
  <si>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</si>
  <si>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</si>
  <si>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</si>
  <si>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</si>
  <si>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</si>
  <si>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</si>
  <si>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</si>
  <si>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</si>
  <si>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</si>
  <si>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</si>
  <si>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</si>
  <si>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</si>
  <si>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</si>
  <si>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</si>
  <si>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</si>
  <si>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</si>
  <si>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</si>
  <si>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</si>
  <si>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</si>
  <si>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</si>
  <si>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</si>
  <si>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</si>
  <si>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</si>
  <si>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</si>
  <si>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</si>
  <si>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</si>
  <si>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</si>
  <si>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</si>
  <si>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</si>
  <si>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</si>
  <si>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</si>
  <si>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</si>
  <si>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</si>
  <si>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</si>
  <si>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</si>
  <si>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</si>
  <si>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</si>
  <si>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</si>
  <si>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</si>
  <si>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</si>
  <si>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</si>
  <si>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</si>
  <si>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</si>
  <si>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</si>
  <si>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</si>
  <si>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</si>
  <si>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</si>
  <si>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</si>
  <si>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</si>
  <si>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</si>
  <si>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</si>
  <si>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</si>
  <si>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</si>
  <si>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</si>
  <si>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</si>
  <si>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</si>
  <si>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</si>
  <si>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</si>
  <si>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</si>
  <si>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</si>
  <si>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</si>
  <si>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</si>
  <si>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</si>
  <si>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</si>
  <si>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</si>
  <si>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</si>
  <si>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</si>
  <si>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</si>
  <si>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</si>
  <si>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</si>
  <si>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</si>
  <si>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</si>
  <si>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</si>
  <si>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</si>
  <si>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</si>
  <si>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</si>
  <si>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</si>
  <si>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</si>
  <si>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</si>
  <si>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</si>
  <si>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</si>
  <si>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</si>
  <si>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</si>
  <si>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</si>
  <si>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</si>
  <si>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</si>
  <si>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</si>
  <si>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</si>
  <si>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</si>
  <si>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</si>
  <si>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</si>
  <si>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</si>
  <si>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</si>
  <si>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</si>
  <si>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</si>
  <si>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</si>
  <si>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</si>
  <si>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</si>
  <si>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</si>
  <si>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</si>
  <si>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</si>
  <si>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</si>
  <si>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</si>
  <si>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</si>
  <si>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</si>
  <si>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</si>
  <si>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</si>
  <si>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</si>
  <si>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</si>
  <si>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</si>
  <si>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</si>
  <si>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</si>
  <si>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</si>
  <si>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</si>
  <si>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</si>
  <si>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</si>
  <si>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</si>
  <si>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</si>
  <si>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</si>
  <si>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</si>
  <si>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</si>
  <si>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</si>
  <si>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</si>
  <si>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</si>
  <si>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</si>
  <si>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</si>
  <si>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</si>
  <si>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</si>
  <si>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</si>
  <si>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</si>
  <si>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</si>
  <si>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</si>
  <si>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</si>
  <si>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</si>
  <si>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</si>
  <si>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</si>
  <si>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</si>
  <si>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</si>
  <si>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</si>
  <si>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</si>
  <si>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</si>
  <si>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</si>
  <si>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</si>
  <si>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</si>
  <si>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</si>
  <si>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</si>
  <si>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</si>
  <si>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</si>
  <si>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</si>
  <si>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</si>
  <si>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</si>
  <si>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</si>
  <si>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</si>
  <si>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</si>
  <si>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</si>
  <si>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</si>
  <si>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</si>
  <si>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</si>
  <si>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</si>
  <si>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</si>
  <si>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</si>
  <si>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</si>
  <si>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</si>
  <si>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</si>
  <si>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</si>
  <si>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</si>
  <si>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</si>
  <si>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</si>
  <si>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</si>
  <si>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</si>
  <si>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</si>
  <si>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</si>
  <si>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</si>
  <si>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</si>
  <si>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</si>
  <si>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</si>
  <si>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</si>
  <si>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</si>
  <si>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</si>
  <si>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</si>
  <si>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</si>
  <si>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</si>
  <si>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</si>
  <si>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</si>
  <si>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</si>
  <si>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</si>
  <si>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</si>
  <si>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</si>
  <si>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</si>
  <si>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</si>
  <si>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</si>
  <si>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</si>
  <si>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</si>
  <si>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</si>
  <si>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</si>
  <si>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</si>
  <si>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</si>
  <si>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</si>
  <si>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</si>
  <si>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</si>
  <si>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</si>
  <si>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</si>
  <si>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</si>
  <si>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</si>
  <si>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</si>
  <si>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July 2025</t>
  </si>
  <si>
    <t xml:space="preserve">Note 5. The total values of building permits were updated to reflect the data revision provided by Business Planning &amp; Performance Measurement, The City of Calgary as of August 6, 2025. </t>
  </si>
  <si>
    <t>Updated by Corporate Economics on August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</si>
</sst>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6">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4" fillId="5" borderId="0" xfId="0" applyFont="1" applyFill="1" applyBorder="1" applyAlignment="1">
      <alignment horizontal="left" wrapText="1"/>
    </xf>
    <xf numFmtId="0" fontId="26" fillId="5" borderId="8" xfId="0" applyFont="1" applyFill="1" applyBorder="1" applyAlignment="1">
      <alignment horizontal="left" vertical="center" wrapText="1"/>
    </xf>
    <xf numFmtId="0" fontId="26" fillId="5" borderId="8" xfId="0" applyFont="1" applyFill="1" applyBorder="1" applyAlignment="1">
      <alignment vertical="center" wrapText="1"/>
    </xf>
    <xf numFmtId="0" fontId="26" fillId="5" borderId="2" xfId="0" applyFont="1" applyFill="1" applyBorder="1" applyAlignment="1">
      <alignmen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R58"/>
  <sheetViews>
    <sheetView showGridLines="0" showRowColHeaders="0" tabSelected="1" topLeftCell="E1" zoomScale="85" zoomScaleNormal="85" workbookViewId="0">
      <selection activeCell="Z1" sqref="Z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8.54296875" style="94" customWidth="1"/>
    <col min="9" max="19" width="7.81640625" style="94" customWidth="1"/>
    <col min="20" max="26" width="7.81640625" style="213" customWidth="1"/>
    <col min="27" max="27" width="3.54296875" style="13" customWidth="1"/>
    <col min="28" max="44" width="0" style="13" hidden="1" customWidth="1"/>
    <col min="45" max="16384" width="9.1796875" style="13" hidden="1"/>
  </cols>
  <sheetData>
    <row r="1" spans="1:27" ht="27" customHeight="1" x14ac:dyDescent="0.4">
      <c r="A1" s="1"/>
      <c r="B1" s="2"/>
      <c r="C1" s="3"/>
      <c r="D1" s="3"/>
      <c r="E1" s="186" t="s">
        <v>262</v>
      </c>
      <c r="F1" s="86"/>
      <c r="G1" s="86"/>
      <c r="H1" s="86"/>
      <c r="I1" s="86"/>
      <c r="J1" s="86"/>
      <c r="K1" s="86"/>
      <c r="L1" s="86"/>
      <c r="M1" s="86"/>
      <c r="N1" s="86"/>
      <c r="O1" s="86"/>
      <c r="P1" s="86"/>
      <c r="Q1" s="86"/>
      <c r="R1" s="86"/>
      <c r="S1" s="86"/>
      <c r="T1" s="87"/>
      <c r="U1" s="87"/>
      <c r="V1" s="87"/>
      <c r="W1" s="87"/>
      <c r="X1" s="87"/>
      <c r="Y1" s="87"/>
      <c r="Z1" s="87"/>
      <c r="AA1" s="8"/>
    </row>
    <row r="2" spans="1:27"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c r="Y2" s="122"/>
      <c r="Z2" s="122" t="s">
        <v>264</v>
      </c>
      <c r="AA2" s="8"/>
    </row>
    <row r="3" spans="1:27" s="164" customFormat="1" ht="11" thickBot="1" x14ac:dyDescent="0.4">
      <c r="A3" s="193"/>
      <c r="B3" s="5" t="s">
        <v>1</v>
      </c>
      <c r="C3" s="6" t="s">
        <v>2</v>
      </c>
      <c r="D3" s="7" t="s">
        <v>3</v>
      </c>
      <c r="E3" s="253" t="s">
        <v>4</v>
      </c>
      <c r="F3" s="254">
        <v>2023</v>
      </c>
      <c r="G3" s="254">
        <v>2024</v>
      </c>
      <c r="H3" s="255">
        <v>45292</v>
      </c>
      <c r="I3" s="255">
        <v>45323</v>
      </c>
      <c r="J3" s="255">
        <v>45352</v>
      </c>
      <c r="K3" s="255">
        <v>45383</v>
      </c>
      <c r="L3" s="255">
        <v>45413</v>
      </c>
      <c r="M3" s="255">
        <v>45444</v>
      </c>
      <c r="N3" s="255">
        <v>45474</v>
      </c>
      <c r="O3" s="255">
        <v>45505</v>
      </c>
      <c r="P3" s="255">
        <v>45536</v>
      </c>
      <c r="Q3" s="255">
        <v>45566</v>
      </c>
      <c r="R3" s="255">
        <v>45597</v>
      </c>
      <c r="S3" s="255">
        <v>45627</v>
      </c>
      <c r="T3" s="257">
        <v>45658</v>
      </c>
      <c r="U3" s="255">
        <v>45689</v>
      </c>
      <c r="V3" s="255">
        <v>45717</v>
      </c>
      <c r="W3" s="255">
        <v>45748</v>
      </c>
      <c r="X3" s="255">
        <v>45778</v>
      </c>
      <c r="Y3" s="255">
        <v>45809</v>
      </c>
      <c r="Z3" s="256">
        <v>45839</v>
      </c>
      <c r="AA3" s="54"/>
    </row>
    <row r="4" spans="1:27" s="165" customFormat="1" ht="13.5" customHeight="1" thickBot="1" x14ac:dyDescent="0.35">
      <c r="A4" s="194"/>
      <c r="B4" s="55" t="s">
        <v>5</v>
      </c>
      <c r="C4" s="56"/>
      <c r="D4" s="57"/>
      <c r="E4" s="251" t="s">
        <v>5</v>
      </c>
      <c r="F4" s="252"/>
      <c r="G4" s="252"/>
      <c r="H4" s="252"/>
      <c r="I4" s="252"/>
      <c r="J4" s="252"/>
      <c r="K4" s="252"/>
      <c r="L4" s="252"/>
      <c r="M4" s="252"/>
      <c r="N4" s="252"/>
      <c r="O4" s="252"/>
      <c r="P4" s="252"/>
      <c r="Q4" s="252"/>
      <c r="R4" s="252"/>
      <c r="S4" s="258"/>
      <c r="T4" s="262"/>
      <c r="U4" s="249"/>
      <c r="V4" s="249"/>
      <c r="W4" s="249"/>
      <c r="X4" s="249"/>
      <c r="Y4" s="249"/>
      <c r="Z4" s="250"/>
      <c r="AA4" s="58"/>
    </row>
    <row r="5" spans="1:27" s="165" customFormat="1" ht="16.5" customHeight="1" x14ac:dyDescent="0.25">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9">
        <f>'dXdata - Monthly'!CX16/100</f>
        <v>7.400000000000001E-2</v>
      </c>
      <c r="U5" s="230">
        <f>'dXdata - Monthly'!CY16/100</f>
        <v>7.2000000000000008E-2</v>
      </c>
      <c r="V5" s="230">
        <f>'dXdata - Monthly'!CZ16/100</f>
        <v>7.6999999999999999E-2</v>
      </c>
      <c r="W5" s="230">
        <f>'dXdata - Monthly'!DA16/100</f>
        <v>7.8E-2</v>
      </c>
      <c r="X5" s="230">
        <f>'dXdata - Monthly'!DB16/100</f>
        <v>8.1000000000000003E-2</v>
      </c>
      <c r="Y5" s="230">
        <f>'dXdata - Monthly'!DC16/100</f>
        <v>7.2999999999999995E-2</v>
      </c>
      <c r="Z5" s="231">
        <f>'dXdata - Monthly'!DD16/100</f>
        <v>7.4999999999999997E-2</v>
      </c>
      <c r="AA5" s="187"/>
    </row>
    <row r="6" spans="1:27" s="165" customFormat="1" ht="16.5" customHeight="1" x14ac:dyDescent="0.25">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90">
        <f>'dXdata - Monthly'!DB17/100</f>
        <v>7.0000000000000007E-2</v>
      </c>
      <c r="Y6" s="90">
        <f>'dXdata - Monthly'!DC17/100</f>
        <v>6.8000000000000005E-2</v>
      </c>
      <c r="Z6" s="171">
        <f>'dXdata - Monthly'!DD17/100</f>
        <v>6.9000000000000006E-2</v>
      </c>
      <c r="AA6" s="187"/>
    </row>
    <row r="7" spans="1:27" s="165" customFormat="1" ht="16.5" customHeight="1" x14ac:dyDescent="0.25">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2">
        <f>'dXdata - Monthly'!DA18</f>
        <v>1021.6</v>
      </c>
      <c r="X7" s="202">
        <f>'dXdata - Monthly'!DB18</f>
        <v>1034</v>
      </c>
      <c r="Y7" s="202">
        <f>'dXdata - Monthly'!DC18</f>
        <v>1059.0999999999999</v>
      </c>
      <c r="Z7" s="203">
        <f>'dXdata - Monthly'!DD18</f>
        <v>1069.2</v>
      </c>
      <c r="AA7" s="187"/>
    </row>
    <row r="8" spans="1:27" s="166" customFormat="1" ht="31.5" customHeight="1" x14ac:dyDescent="0.25">
      <c r="A8" s="196">
        <v>4</v>
      </c>
      <c r="B8" s="62" t="s">
        <v>12</v>
      </c>
      <c r="C8" s="62" t="s">
        <v>13</v>
      </c>
      <c r="D8" s="63"/>
      <c r="E8" s="70" t="s">
        <v>244</v>
      </c>
      <c r="F8" s="93">
        <f>'dXdata - Annual'!H19</f>
        <v>46044.166666666664</v>
      </c>
      <c r="G8" s="93">
        <f>'dXdata - Annual'!I19</f>
        <v>53470</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57">
        <f>'dXdata - Monthly'!CW19</f>
        <v>55020</v>
      </c>
      <c r="T8" s="156">
        <f>'dXdata - Monthly'!CX19</f>
        <v>54870</v>
      </c>
      <c r="U8" s="157">
        <f>'dXdata - Monthly'!CY19</f>
        <v>57050</v>
      </c>
      <c r="V8" s="157">
        <f>'dXdata - Monthly'!CZ19</f>
        <v>57990</v>
      </c>
      <c r="W8" s="157">
        <f>'dXdata - Monthly'!DA19</f>
        <v>58920</v>
      </c>
      <c r="X8" s="157">
        <f>'dXdata - Monthly'!DB19</f>
        <v>59000</v>
      </c>
      <c r="Y8" s="157" t="e">
        <f>'dXdata - Monthly'!DC19</f>
        <v>#N/A</v>
      </c>
      <c r="Z8" s="172" t="e">
        <f>'dXdata - Monthly'!DD19</f>
        <v>#N/A</v>
      </c>
      <c r="AA8" s="188"/>
    </row>
    <row r="9" spans="1:27" s="165" customFormat="1" ht="16.5" customHeight="1" x14ac:dyDescent="0.25">
      <c r="A9" s="195">
        <v>5</v>
      </c>
      <c r="B9" s="95" t="s">
        <v>14</v>
      </c>
      <c r="C9" s="96" t="s">
        <v>15</v>
      </c>
      <c r="D9" s="97"/>
      <c r="E9" s="102" t="s">
        <v>245</v>
      </c>
      <c r="F9" s="103">
        <f>'dXdata - Annual'!H20/100</f>
        <v>-0.13895901511609787</v>
      </c>
      <c r="G9" s="103">
        <f>'dXdata - Annual'!I20/100</f>
        <v>0.16127631078855445</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59">
        <f>'dXdata - Monthly'!CW20/100</f>
        <v>2.3818384815779581E-2</v>
      </c>
      <c r="T9" s="158">
        <f>'dXdata - Monthly'!CX20/100</f>
        <v>-6.5181966322650498E-3</v>
      </c>
      <c r="U9" s="159">
        <f>'dXdata - Monthly'!CY20/100</f>
        <v>5.3749538234207694E-2</v>
      </c>
      <c r="V9" s="159" t="str">
        <f>Z2</f>
        <v>Updated by Corporate Economics on August 19, 2025</v>
      </c>
      <c r="W9" s="159">
        <f>'dXdata - Monthly'!DA20/100</f>
        <v>0.15552069033143745</v>
      </c>
      <c r="X9" s="159">
        <f>'dXdata - Monthly'!DB20/100</f>
        <v>0.15505090054815973</v>
      </c>
      <c r="Y9" s="159" t="e">
        <f>'dXdata - Monthly'!DC20/100</f>
        <v>#N/A</v>
      </c>
      <c r="Z9" s="173" t="e">
        <f>'dXdata - Monthly'!DD20/100</f>
        <v>#N/A</v>
      </c>
      <c r="AA9" s="187"/>
    </row>
    <row r="10" spans="1:27" s="165" customFormat="1" ht="31.5" customHeight="1" x14ac:dyDescent="0.25">
      <c r="A10" s="196">
        <v>6</v>
      </c>
      <c r="B10" s="59" t="s">
        <v>16</v>
      </c>
      <c r="C10" s="60" t="s">
        <v>13</v>
      </c>
      <c r="D10" s="61"/>
      <c r="E10" s="70" t="s">
        <v>246</v>
      </c>
      <c r="F10" s="93">
        <f>'dXdata - Annual'!H21</f>
        <v>14630</v>
      </c>
      <c r="G10" s="93">
        <f>'dXdata - Annual'!I21</f>
        <v>16897.5</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57">
        <f>'dXdata - Monthly'!CW21</f>
        <v>17170</v>
      </c>
      <c r="T10" s="156">
        <f>'dXdata - Monthly'!CX21</f>
        <v>17430</v>
      </c>
      <c r="U10" s="157">
        <f>'dXdata - Monthly'!CY21</f>
        <v>18230</v>
      </c>
      <c r="V10" s="157">
        <f>'dXdata - Monthly'!CZ21</f>
        <v>18730</v>
      </c>
      <c r="W10" s="157">
        <f>'dXdata - Monthly'!DA21</f>
        <v>19400</v>
      </c>
      <c r="X10" s="157">
        <f>'dXdata - Monthly'!DB21</f>
        <v>19770</v>
      </c>
      <c r="Y10" s="157" t="e">
        <f>'dXdata - Monthly'!DC21</f>
        <v>#N/A</v>
      </c>
      <c r="Z10" s="172" t="e">
        <f>'dXdata - Monthly'!DD21</f>
        <v>#N/A</v>
      </c>
      <c r="AA10" s="187"/>
    </row>
    <row r="11" spans="1:27" s="167" customFormat="1" ht="16.5" customHeight="1" x14ac:dyDescent="0.25">
      <c r="A11" s="195">
        <v>7</v>
      </c>
      <c r="B11" s="95" t="s">
        <v>17</v>
      </c>
      <c r="C11" s="96" t="s">
        <v>15</v>
      </c>
      <c r="D11" s="97"/>
      <c r="E11" s="102" t="s">
        <v>245</v>
      </c>
      <c r="F11" s="103">
        <f>'dXdata - Annual'!H22/100</f>
        <v>-0.1228140301788747</v>
      </c>
      <c r="G11" s="103">
        <f>'dXdata - Annual'!I22/100</f>
        <v>0.15498974709501034</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59">
        <f>'dXdata - Monthly'!CW22/100</f>
        <v>2.2632519356760028E-2</v>
      </c>
      <c r="T11" s="158">
        <f>'dXdata - Monthly'!CX22/100</f>
        <v>4.610951008645614E-3</v>
      </c>
      <c r="U11" s="159">
        <f>'dXdata - Monthly'!CY22/100</f>
        <v>7.1092831962397129E-2</v>
      </c>
      <c r="V11" s="159">
        <f>'dXdata - Monthly'!CZ22/100</f>
        <v>0.10894020130254578</v>
      </c>
      <c r="W11" s="159">
        <f>'dXdata - Monthly'!DA22/100</f>
        <v>0.17575757575757578</v>
      </c>
      <c r="X11" s="159">
        <f>'dXdata - Monthly'!DB22/100</f>
        <v>0.18100358422939067</v>
      </c>
      <c r="Y11" s="159" t="e">
        <f>'dXdata - Monthly'!DC22/100</f>
        <v>#N/A</v>
      </c>
      <c r="Z11" s="173" t="e">
        <f>'dXdata - Monthly'!DD22/100</f>
        <v>#N/A</v>
      </c>
      <c r="AA11" s="189"/>
    </row>
    <row r="12" spans="1:27" s="165" customFormat="1" ht="16.5" customHeight="1" thickBot="1" x14ac:dyDescent="0.3">
      <c r="A12" s="196">
        <v>8</v>
      </c>
      <c r="B12" s="64" t="s">
        <v>18</v>
      </c>
      <c r="C12" s="65" t="s">
        <v>11</v>
      </c>
      <c r="D12" s="66"/>
      <c r="E12" s="70" t="s">
        <v>231</v>
      </c>
      <c r="F12" s="149">
        <f>'dXdata - Annual'!H29</f>
        <v>1422.8</v>
      </c>
      <c r="G12" s="149">
        <f>'dXdata - Annual'!I29</f>
        <v>1509.8</v>
      </c>
      <c r="H12" s="205">
        <f>'dXdata - Monthly'!CL29</f>
        <v>1487.9</v>
      </c>
      <c r="I12" s="205">
        <f>'dXdata - Monthly'!CM29</f>
        <v>1495.2</v>
      </c>
      <c r="J12" s="205">
        <f>'dXdata - Monthly'!CN29</f>
        <v>1502.5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4">
        <f>'dXdata - Monthly'!CX29</f>
        <v>1549.4</v>
      </c>
      <c r="U12" s="245">
        <f>'dXdata - Monthly'!CY29</f>
        <v>1553.8</v>
      </c>
      <c r="V12" s="245">
        <f>'dXdata - Monthly'!CZ29</f>
        <v>1558.2</v>
      </c>
      <c r="W12" s="245">
        <f>'dXdata - Monthly'!DA29</f>
        <v>1562.6</v>
      </c>
      <c r="X12" s="245">
        <f>'dXdata - Monthly'!DB29</f>
        <v>1567.7133839773423</v>
      </c>
      <c r="Y12" s="245">
        <f>'dXdata - Monthly'!DC29</f>
        <v>1572.0033632208135</v>
      </c>
      <c r="Z12" s="246">
        <f>'dXdata - Monthly'!DD29</f>
        <v>1578.8793841546744</v>
      </c>
      <c r="AA12" s="187"/>
    </row>
    <row r="13" spans="1:27" s="165" customFormat="1" ht="16.5" customHeight="1" thickBot="1" x14ac:dyDescent="0.35">
      <c r="A13" s="197"/>
      <c r="B13" s="55" t="s">
        <v>19</v>
      </c>
      <c r="C13" s="56"/>
      <c r="D13" s="57"/>
      <c r="E13" s="184" t="s">
        <v>19</v>
      </c>
      <c r="F13" s="185"/>
      <c r="G13" s="185"/>
      <c r="H13" s="185"/>
      <c r="I13" s="185"/>
      <c r="J13" s="185"/>
      <c r="K13" s="185"/>
      <c r="L13" s="185"/>
      <c r="M13" s="185"/>
      <c r="N13" s="185"/>
      <c r="O13" s="185"/>
      <c r="P13" s="185"/>
      <c r="Q13" s="185"/>
      <c r="R13" s="185"/>
      <c r="S13" s="185"/>
      <c r="T13" s="260"/>
      <c r="U13" s="247"/>
      <c r="V13" s="247"/>
      <c r="W13" s="247"/>
      <c r="X13" s="247"/>
      <c r="Y13" s="247"/>
      <c r="Z13" s="248"/>
      <c r="AA13" s="187"/>
    </row>
    <row r="14" spans="1:27" s="165" customFormat="1" ht="16.5" customHeight="1" x14ac:dyDescent="0.25">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39">
        <f>'dXdata - Monthly'!DA27</f>
        <v>63.54</v>
      </c>
      <c r="X14" s="239">
        <f>'dXdata - Monthly'!DB27</f>
        <v>62.17</v>
      </c>
      <c r="Y14" s="239">
        <f>'dXdata - Monthly'!DC27</f>
        <v>68.17</v>
      </c>
      <c r="Z14" s="240">
        <f>'dXdata - Monthly'!DD27</f>
        <v>68.39</v>
      </c>
      <c r="AA14" s="187"/>
    </row>
    <row r="15" spans="1:27" s="168" customFormat="1" ht="16.5" customHeight="1" thickBot="1" x14ac:dyDescent="0.3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2">
        <f>'dXdata - Monthly'!DA28</f>
        <v>2.1023000000000001</v>
      </c>
      <c r="X15" s="242">
        <f>'dXdata - Monthly'!DB28</f>
        <v>1.9653</v>
      </c>
      <c r="Y15" s="242">
        <f>'dXdata - Monthly'!DC28</f>
        <v>1.3413999999999999</v>
      </c>
      <c r="Z15" s="243">
        <f>'dXdata - Monthly'!DD28</f>
        <v>1.1935</v>
      </c>
      <c r="AA15" s="190"/>
    </row>
    <row r="16" spans="1:27" s="165" customFormat="1" ht="16.5" customHeight="1" thickBot="1" x14ac:dyDescent="0.35">
      <c r="A16" s="197"/>
      <c r="B16" s="55" t="s">
        <v>24</v>
      </c>
      <c r="C16" s="56"/>
      <c r="D16" s="57"/>
      <c r="E16" s="182" t="s">
        <v>24</v>
      </c>
      <c r="F16" s="183"/>
      <c r="G16" s="183"/>
      <c r="H16" s="183"/>
      <c r="I16" s="183"/>
      <c r="J16" s="183"/>
      <c r="K16" s="183"/>
      <c r="L16" s="183"/>
      <c r="M16" s="183"/>
      <c r="N16" s="183"/>
      <c r="O16" s="183"/>
      <c r="P16" s="183"/>
      <c r="Q16" s="183"/>
      <c r="R16" s="183"/>
      <c r="S16" s="183"/>
      <c r="T16" s="261"/>
      <c r="U16" s="221"/>
      <c r="V16" s="221"/>
      <c r="W16" s="221"/>
      <c r="X16" s="221"/>
      <c r="Y16" s="221"/>
      <c r="Z16" s="222"/>
      <c r="AA16" s="187"/>
    </row>
    <row r="17" spans="1:27" s="165" customFormat="1" ht="16.5" customHeight="1" x14ac:dyDescent="0.25">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0">
        <f>'dXdata - Monthly'!DA14/100</f>
        <v>1.574344023323615E-2</v>
      </c>
      <c r="X17" s="230">
        <f>'dXdata - Monthly'!DB14/100</f>
        <v>1.8033740546829602E-2</v>
      </c>
      <c r="Y17" s="230">
        <f>'dXdata - Monthly'!DC14/100</f>
        <v>1.8593840790238403E-2</v>
      </c>
      <c r="Z17" s="231">
        <f>'dXdata - Monthly'!DD14/100</f>
        <v>1.3279445727482742E-2</v>
      </c>
      <c r="AA17" s="187"/>
    </row>
    <row r="18" spans="1:27" s="165" customFormat="1" ht="16.5" customHeight="1" x14ac:dyDescent="0.25">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90">
        <f>'dXdata - Monthly'!DB15/100</f>
        <v>1.7337461300309664E-2</v>
      </c>
      <c r="Y18" s="90">
        <f>'dXdata - Monthly'!DC15/100</f>
        <v>1.8587360594795488E-2</v>
      </c>
      <c r="Z18" s="171">
        <f>'dXdata - Monthly'!DD15/100</f>
        <v>1.7273288093769379E-2</v>
      </c>
      <c r="AA18" s="187"/>
    </row>
    <row r="19" spans="1:27" s="165" customFormat="1" ht="16.5" customHeight="1" x14ac:dyDescent="0.25">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99">
        <f>'dXdata - Monthly'!DB23/100</f>
        <v>4.9193768789286274E-3</v>
      </c>
      <c r="Y19" s="99">
        <f>'dXdata - Monthly'!DC23/100</f>
        <v>3.9043167445697025E-2</v>
      </c>
      <c r="Z19" s="174">
        <f>'dXdata - Monthly'!DD23/100</f>
        <v>3.4739454094292688E-2</v>
      </c>
      <c r="AA19" s="187"/>
    </row>
    <row r="20" spans="1:27" s="165" customFormat="1" ht="17.5" customHeight="1" x14ac:dyDescent="0.25">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5.5104262633446366E-2</v>
      </c>
      <c r="W20" s="90">
        <f>'dXdata - Monthly'!DA24/100</f>
        <v>4.9091018754390703E-2</v>
      </c>
      <c r="X20" s="90">
        <f>'dXdata - Monthly'!DB24/100</f>
        <v>4.1761140406517017E-2</v>
      </c>
      <c r="Y20" s="90" t="e">
        <f>'dXdata - Monthly'!DC24/100</f>
        <v>#N/A</v>
      </c>
      <c r="Z20" s="171" t="e">
        <f>'dXdata - Monthly'!DD24/100</f>
        <v>#N/A</v>
      </c>
      <c r="AA20" s="187"/>
    </row>
    <row r="21" spans="1:27" s="165" customFormat="1" ht="16.5" customHeight="1" x14ac:dyDescent="0.25">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99">
        <f>'dXdata - Monthly'!DB25/100</f>
        <v>7.7319587628867925E-3</v>
      </c>
      <c r="Y21" s="99">
        <f>'dXdata - Monthly'!DC25/100</f>
        <v>1.2820512820512775E-2</v>
      </c>
      <c r="Z21" s="174">
        <f>'dXdata - Monthly'!DD25/100</f>
        <v>2.564102564102555E-2</v>
      </c>
      <c r="AA21" s="187"/>
    </row>
    <row r="22" spans="1:27" s="165" customFormat="1" ht="16.5" customHeight="1" thickBot="1" x14ac:dyDescent="0.3">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6">
        <f>'dXdata - Monthly'!DA26/100</f>
        <v>1.8066783831282907E-2</v>
      </c>
      <c r="X22" s="236">
        <f>'dXdata - Monthly'!DB26/100</f>
        <v>-9.6618357487932016E-4</v>
      </c>
      <c r="Y22" s="236">
        <f>'dXdata - Monthly'!DC26/100</f>
        <v>9.5309928688973589E-3</v>
      </c>
      <c r="Z22" s="237">
        <f>'dXdata - Monthly'!DD26/100</f>
        <v>2.3084278104084088E-2</v>
      </c>
      <c r="AA22" s="187"/>
    </row>
    <row r="23" spans="1:27" s="165" customFormat="1" ht="16.5" customHeight="1" thickBot="1" x14ac:dyDescent="0.35">
      <c r="A23" s="197"/>
      <c r="B23" s="55" t="s">
        <v>36</v>
      </c>
      <c r="C23" s="56"/>
      <c r="D23" s="57"/>
      <c r="E23" s="182" t="s">
        <v>36</v>
      </c>
      <c r="F23" s="183"/>
      <c r="G23" s="183"/>
      <c r="H23" s="183"/>
      <c r="I23" s="183"/>
      <c r="J23" s="183"/>
      <c r="K23" s="183"/>
      <c r="L23" s="183"/>
      <c r="M23" s="183"/>
      <c r="N23" s="183"/>
      <c r="O23" s="183"/>
      <c r="P23" s="183"/>
      <c r="Q23" s="183"/>
      <c r="R23" s="183"/>
      <c r="S23" s="183"/>
      <c r="T23" s="261"/>
      <c r="U23" s="221"/>
      <c r="V23" s="221"/>
      <c r="W23" s="221"/>
      <c r="X23" s="221"/>
      <c r="Y23" s="221"/>
      <c r="Z23" s="222"/>
      <c r="AA23" s="187"/>
    </row>
    <row r="24" spans="1:27" s="168" customFormat="1" ht="16.5" customHeight="1" x14ac:dyDescent="0.3">
      <c r="A24" s="195">
        <v>21</v>
      </c>
      <c r="B24" s="101" t="s">
        <v>37</v>
      </c>
      <c r="C24" s="96" t="s">
        <v>15</v>
      </c>
      <c r="D24" s="97"/>
      <c r="E24" s="102" t="s">
        <v>216</v>
      </c>
      <c r="F24" s="103">
        <f>'dXdata - Annual'!H30/100</f>
        <v>1.6418324056568734E-2</v>
      </c>
      <c r="G24" s="103">
        <f>'dXdata - Annual'!I30/100</f>
        <v>1.6989240223841406E-2</v>
      </c>
      <c r="H24" s="99">
        <f>'dXdata - Monthly'!CL30/100</f>
        <v>9.8702710302611685E-3</v>
      </c>
      <c r="I24" s="99">
        <f>'dXdata - Monthly'!CM30/100</f>
        <v>1.3554473515831278E-2</v>
      </c>
      <c r="J24" s="99">
        <f>'dXdata - Monthly'!CN30/100</f>
        <v>1.0420674187129109E-2</v>
      </c>
      <c r="K24" s="99">
        <f>'dXdata - Monthly'!CO30/100</f>
        <v>1.4364521430827004E-2</v>
      </c>
      <c r="L24" s="99">
        <f>'dXdata - Monthly'!CP30/100</f>
        <v>1.4789790025317329E-2</v>
      </c>
      <c r="M24" s="99">
        <f>'dXdata - Monthly'!CQ30/100</f>
        <v>1.7379592140831956E-2</v>
      </c>
      <c r="N24" s="99">
        <f>'dXdata - Monthly'!CR30/100</f>
        <v>1.938616968248752E-2</v>
      </c>
      <c r="O24" s="99">
        <f>'dXdata - Monthly'!CS30/100</f>
        <v>1.8463275772832022E-2</v>
      </c>
      <c r="P24" s="99">
        <f>'dXdata - Monthly'!CT30/100</f>
        <v>2.1704447087313117E-2</v>
      </c>
      <c r="Q24" s="99">
        <f>'dXdata - Monthly'!CU30/100</f>
        <v>2.2826953257327087E-2</v>
      </c>
      <c r="R24" s="99">
        <f>'dXdata - Monthly'!CV30/100</f>
        <v>1.8715114125648746E-2</v>
      </c>
      <c r="S24" s="99">
        <f>'dXdata - Monthly'!CW30/100</f>
        <v>2.232219975636629E-2</v>
      </c>
      <c r="T24" s="229">
        <f>'dXdata - Monthly'!CX30/100</f>
        <v>2.3650251161205116E-2</v>
      </c>
      <c r="U24" s="230">
        <f>'dXdata - Monthly'!CY30/100</f>
        <v>1.5605549625709925E-2</v>
      </c>
      <c r="V24" s="230">
        <f>'dXdata - Monthly'!CZ30/100</f>
        <v>1.8332562653599727E-2</v>
      </c>
      <c r="W24" s="230">
        <f>'dXdata - Monthly'!DA30/100</f>
        <v>1.4231416397835872E-2</v>
      </c>
      <c r="X24" s="230">
        <f>'dXdata - Monthly'!DB30/100</f>
        <v>1.2384570914498294E-2</v>
      </c>
      <c r="Y24" s="230" t="e">
        <f>'dXdata - Monthly'!DC30/100</f>
        <v>#N/A</v>
      </c>
      <c r="Z24" s="231" t="e">
        <f>'dXdata - Monthly'!DD30/100</f>
        <v>#N/A</v>
      </c>
      <c r="AA24" s="190"/>
    </row>
    <row r="25" spans="1:27" s="165" customFormat="1" ht="16.5" customHeight="1" x14ac:dyDescent="0.25">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32">
        <f>'dXdata - Monthly'!DB31/100</f>
        <v>4.9500000000000002E-2</v>
      </c>
      <c r="Y25" s="132">
        <f>'dXdata - Monthly'!DC31/100</f>
        <v>4.9500000000000002E-2</v>
      </c>
      <c r="Z25" s="175">
        <f>'dXdata - Monthly'!DD31/100</f>
        <v>4.9500000000000002E-2</v>
      </c>
      <c r="AA25" s="187"/>
    </row>
    <row r="26" spans="1:27" s="165" customFormat="1" ht="16.5" customHeight="1" thickBot="1" x14ac:dyDescent="0.3">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3">
        <f>'dXdata - Monthly'!DA32/100</f>
        <v>0.03</v>
      </c>
      <c r="X26" s="233">
        <f>'dXdata - Monthly'!DB32/100</f>
        <v>0.03</v>
      </c>
      <c r="Y26" s="233">
        <f>'dXdata - Monthly'!DC32/100</f>
        <v>0.03</v>
      </c>
      <c r="Z26" s="234">
        <f>'dXdata - Monthly'!DD32/100</f>
        <v>0.03</v>
      </c>
      <c r="AA26" s="187"/>
    </row>
    <row r="27" spans="1:27" s="165" customFormat="1" ht="16.5" customHeight="1" thickBot="1" x14ac:dyDescent="0.35">
      <c r="A27" s="197"/>
      <c r="B27" s="55" t="s">
        <v>42</v>
      </c>
      <c r="C27" s="56"/>
      <c r="D27" s="57"/>
      <c r="E27" s="182" t="s">
        <v>42</v>
      </c>
      <c r="F27" s="183"/>
      <c r="G27" s="183"/>
      <c r="H27" s="183"/>
      <c r="I27" s="183"/>
      <c r="J27" s="183"/>
      <c r="K27" s="183"/>
      <c r="L27" s="183"/>
      <c r="M27" s="183"/>
      <c r="N27" s="183"/>
      <c r="O27" s="183"/>
      <c r="P27" s="183"/>
      <c r="Q27" s="183"/>
      <c r="R27" s="183"/>
      <c r="S27" s="183"/>
      <c r="T27" s="261"/>
      <c r="U27" s="221"/>
      <c r="V27" s="221"/>
      <c r="W27" s="221"/>
      <c r="X27" s="221"/>
      <c r="Y27" s="221"/>
      <c r="Z27" s="222"/>
      <c r="AA27" s="187"/>
    </row>
    <row r="28" spans="1:27" s="165" customFormat="1" ht="16.5" customHeight="1" x14ac:dyDescent="0.25">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9.0551750000000002</v>
      </c>
      <c r="U28" s="224">
        <f>'dXdata - Monthly'!CY33</f>
        <v>8.9842680000000001</v>
      </c>
      <c r="V28" s="224">
        <f>'dXdata - Monthly'!CZ33</f>
        <v>9.0347150000000003</v>
      </c>
      <c r="W28" s="224">
        <f>'dXdata - Monthly'!DA33</f>
        <v>9.0102080000000004</v>
      </c>
      <c r="X28" s="224">
        <f>'dXdata - Monthly'!DB33</f>
        <v>8.9224359999999994</v>
      </c>
      <c r="Y28" s="224" t="e">
        <f>'dXdata - Monthly'!DC33</f>
        <v>#N/A</v>
      </c>
      <c r="Z28" s="225" t="e">
        <f>'dXdata - Monthly'!DD33</f>
        <v>#N/A</v>
      </c>
      <c r="AA28" s="187"/>
    </row>
    <row r="29" spans="1:27" s="165" customFormat="1" ht="16.5" customHeight="1" x14ac:dyDescent="0.25">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3.8213965278414559</v>
      </c>
      <c r="V29" s="138">
        <f>'dXdata - Monthly'!CZ34</f>
        <v>3.8472164513457616</v>
      </c>
      <c r="W29" s="138">
        <f>'dXdata - Monthly'!DA34</f>
        <v>3.8650288570164606</v>
      </c>
      <c r="X29" s="138">
        <f>'dXdata - Monthly'!DB34</f>
        <v>3.8329395844593535</v>
      </c>
      <c r="Y29" s="138" t="e">
        <f>'dXdata - Monthly'!DC34</f>
        <v>#N/A</v>
      </c>
      <c r="Z29" s="176" t="e">
        <f>'dXdata - Monthly'!DD34</f>
        <v>#N/A</v>
      </c>
      <c r="AA29" s="187"/>
    </row>
    <row r="30" spans="1:27" s="169" customFormat="1" ht="16.5" customHeight="1" x14ac:dyDescent="0.25">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46">
        <f>'dXdata - Monthly'!DA36</f>
        <v>3102</v>
      </c>
      <c r="X30" s="146">
        <f>'dXdata - Monthly'!DB36</f>
        <v>3039</v>
      </c>
      <c r="Y30" s="146">
        <f>'dXdata - Monthly'!DC36</f>
        <v>2300</v>
      </c>
      <c r="Z30" s="177">
        <f>'dXdata - Monthly'!DD36</f>
        <v>1889</v>
      </c>
      <c r="AA30" s="191"/>
    </row>
    <row r="31" spans="1:27" s="165" customFormat="1" ht="16.5" customHeight="1" x14ac:dyDescent="0.25">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36">
        <f>'dXdata - Monthly'!DB37</f>
        <v>226</v>
      </c>
      <c r="Y31" s="136">
        <f>'dXdata - Monthly'!DC37</f>
        <v>242</v>
      </c>
      <c r="Z31" s="178" t="e">
        <f>'dXdata - Monthly'!DD37</f>
        <v>#N/A</v>
      </c>
      <c r="AA31" s="187"/>
    </row>
    <row r="32" spans="1:27" s="165" customFormat="1" ht="16.5" customHeight="1" x14ac:dyDescent="0.25">
      <c r="A32" s="195">
        <v>31</v>
      </c>
      <c r="B32" s="101" t="s">
        <v>53</v>
      </c>
      <c r="C32" s="96" t="s">
        <v>52</v>
      </c>
      <c r="D32" s="97"/>
      <c r="E32" s="102" t="s">
        <v>249</v>
      </c>
      <c r="F32" s="109">
        <f>'dXdata - Annual'!H38</f>
        <v>27407</v>
      </c>
      <c r="G32" s="109">
        <f>'dXdata - Annual'!I38</f>
        <v>26975</v>
      </c>
      <c r="H32" s="146">
        <f>'dXdata - Monthly'!CL38</f>
        <v>1649</v>
      </c>
      <c r="I32" s="146">
        <f>'dXdata - Monthly'!CM38</f>
        <v>2132</v>
      </c>
      <c r="J32" s="146">
        <f>'dXdata - Monthly'!CN38</f>
        <v>2658</v>
      </c>
      <c r="K32" s="146">
        <f>'dXdata - Monthly'!CO38</f>
        <v>2875</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1719</v>
      </c>
      <c r="V32" s="146">
        <f>'dXdata - Monthly'!CZ38</f>
        <v>2156</v>
      </c>
      <c r="W32" s="146">
        <f>'dXdata - Monthly'!DA38</f>
        <v>2230</v>
      </c>
      <c r="X32" s="146">
        <f>'dXdata - Monthly'!DB38</f>
        <v>2560</v>
      </c>
      <c r="Y32" s="146">
        <f>'dXdata - Monthly'!DC38</f>
        <v>2286</v>
      </c>
      <c r="Z32" s="177">
        <f>'dXdata - Monthly'!DD38</f>
        <v>2099</v>
      </c>
      <c r="AA32" s="187"/>
    </row>
    <row r="33" spans="1:27" s="165" customFormat="1" ht="16.5" customHeight="1" x14ac:dyDescent="0.25">
      <c r="A33" s="196">
        <v>32</v>
      </c>
      <c r="B33" s="71" t="s">
        <v>54</v>
      </c>
      <c r="C33" s="60" t="s">
        <v>51</v>
      </c>
      <c r="D33" s="61"/>
      <c r="E33" s="70" t="s">
        <v>250</v>
      </c>
      <c r="F33" s="149">
        <f>'dXdata - Annual'!H40</f>
        <v>80.608823529411765</v>
      </c>
      <c r="G33" s="149">
        <f>'dXdata - Annual'!I40</f>
        <v>72.313218775969759</v>
      </c>
      <c r="H33" s="150">
        <f>'dXdata - Monthly'!CL40*100</f>
        <v>77.164248947122132</v>
      </c>
      <c r="I33" s="150">
        <f>'dXdata - Monthly'!CM40*100</f>
        <v>78.642567318332723</v>
      </c>
      <c r="J33" s="150">
        <f>'dXdata - Monthly'!CN40*100</f>
        <v>83.769303498266623</v>
      </c>
      <c r="K33" s="150">
        <f>'dXdata - Monthly'!CO40*100</f>
        <v>82.354626181609859</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60.742049469964662</v>
      </c>
      <c r="V33" s="150">
        <f>'dXdata - Monthly'!CZ40*100</f>
        <v>53.671894448593484</v>
      </c>
      <c r="W33" s="150">
        <f>'dXdata - Monthly'!DA40*100</f>
        <v>55.252725470763131</v>
      </c>
      <c r="X33" s="150">
        <f>'dXdata - Monthly'!DB40*100</f>
        <v>52.892561983471076</v>
      </c>
      <c r="Y33" s="150">
        <f>'dXdata - Monthly'!DC40*100</f>
        <v>54.132133554345252</v>
      </c>
      <c r="Z33" s="179">
        <f>'dXdata - Monthly'!DD40*100</f>
        <v>53.669138327793405</v>
      </c>
      <c r="AA33" s="187"/>
    </row>
    <row r="34" spans="1:27" s="165" customFormat="1" ht="16.5" customHeight="1" thickBot="1" x14ac:dyDescent="0.3">
      <c r="A34" s="195">
        <v>33</v>
      </c>
      <c r="B34" s="104" t="s">
        <v>55</v>
      </c>
      <c r="C34" s="96" t="s">
        <v>44</v>
      </c>
      <c r="D34" s="106"/>
      <c r="E34" s="102" t="s">
        <v>251</v>
      </c>
      <c r="F34" s="108">
        <f>'dXdata - Annual'!H39</f>
        <v>536.57541666666668</v>
      </c>
      <c r="G34" s="108">
        <f>'dXdata - Annual'!I39</f>
        <v>606.07083333333333</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622.20600000000002</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612.43399999999997</v>
      </c>
      <c r="V34" s="227">
        <f>'dXdata - Monthly'!CZ39/1000</f>
        <v>639.57799999999997</v>
      </c>
      <c r="W34" s="227">
        <f>'dXdata - Monthly'!DA39/1000</f>
        <v>646.56600000000003</v>
      </c>
      <c r="X34" s="227">
        <f>'dXdata - Monthly'!DB39/1000</f>
        <v>650.23900000000003</v>
      </c>
      <c r="Y34" s="227">
        <f>'dXdata - Monthly'!DC39/1000</f>
        <v>646.05200000000002</v>
      </c>
      <c r="Z34" s="228">
        <f>'dXdata - Monthly'!DD39/1000</f>
        <v>616.68600000000004</v>
      </c>
      <c r="AA34" s="187"/>
    </row>
    <row r="35" spans="1:27" s="165" customFormat="1" ht="16.5" customHeight="1" thickBot="1" x14ac:dyDescent="0.35">
      <c r="A35" s="195"/>
      <c r="B35" s="124" t="s">
        <v>56</v>
      </c>
      <c r="C35" s="125"/>
      <c r="D35" s="126"/>
      <c r="E35" s="182" t="s">
        <v>56</v>
      </c>
      <c r="F35" s="183"/>
      <c r="G35" s="183"/>
      <c r="H35" s="183"/>
      <c r="I35" s="183"/>
      <c r="J35" s="183"/>
      <c r="K35" s="183"/>
      <c r="L35" s="183"/>
      <c r="M35" s="183"/>
      <c r="N35" s="183"/>
      <c r="O35" s="183"/>
      <c r="P35" s="183"/>
      <c r="Q35" s="183"/>
      <c r="R35" s="183"/>
      <c r="S35" s="183"/>
      <c r="T35" s="261"/>
      <c r="U35" s="221"/>
      <c r="V35" s="221"/>
      <c r="W35" s="221"/>
      <c r="X35" s="221"/>
      <c r="Y35" s="221"/>
      <c r="Z35" s="222"/>
      <c r="AA35" s="187"/>
    </row>
    <row r="36" spans="1:27" s="170" customFormat="1" ht="16.5" customHeight="1" x14ac:dyDescent="0.25">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34.564565571805005</v>
      </c>
      <c r="U36" s="219">
        <f>'dXdata - Monthly'!CY41</f>
        <v>30.950474883202396</v>
      </c>
      <c r="V36" s="219">
        <f>'dXdata - Monthly'!CZ41</f>
        <v>32.379046749542773</v>
      </c>
      <c r="W36" s="219">
        <f>'dXdata - Monthly'!DA41</f>
        <v>29.712610477636836</v>
      </c>
      <c r="X36" s="219">
        <f>'dXdata - Monthly'!DB41</f>
        <v>28.745024879546012</v>
      </c>
      <c r="Y36" s="219">
        <f>'dXdata - Monthly'!DC41</f>
        <v>30.434088568329642</v>
      </c>
      <c r="Z36" s="220" t="e">
        <f>'dXdata - Monthly'!DD41</f>
        <v>#N/A</v>
      </c>
      <c r="AA36" s="192"/>
    </row>
    <row r="37" spans="1:27" s="170" customFormat="1" ht="16.5" customHeight="1" x14ac:dyDescent="0.25">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8.6017530000000004</v>
      </c>
      <c r="V37" s="142">
        <f>'dXdata - Monthly'!CZ42</f>
        <v>8.4163029999999992</v>
      </c>
      <c r="W37" s="142">
        <f>'dXdata - Monthly'!DA42</f>
        <v>8.4954169999999998</v>
      </c>
      <c r="X37" s="142">
        <f>'dXdata - Monthly'!DB42</f>
        <v>7.8898320000000002</v>
      </c>
      <c r="Y37" s="142">
        <f>'dXdata - Monthly'!DC42</f>
        <v>8.0350560000000009</v>
      </c>
      <c r="Z37" s="180" t="e">
        <f>'dXdata - Monthly'!DD42</f>
        <v>#N/A</v>
      </c>
      <c r="AA37" s="192"/>
    </row>
    <row r="38" spans="1:27" s="170" customFormat="1" ht="16.5" customHeight="1" x14ac:dyDescent="0.25">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40">
        <f>'dXdata - Monthly'!DB45</f>
        <v>8</v>
      </c>
      <c r="Y38" s="140">
        <f>'dXdata - Monthly'!DC45</f>
        <v>16</v>
      </c>
      <c r="Z38" s="181" t="e">
        <f>'dXdata - Monthly'!DD45</f>
        <v>#N/A</v>
      </c>
      <c r="AA38" s="192"/>
    </row>
    <row r="39" spans="1:27" s="170" customFormat="1" ht="16.5" customHeight="1" thickBot="1" x14ac:dyDescent="0.3">
      <c r="A39" s="200">
        <v>41</v>
      </c>
      <c r="B39" s="127" t="s">
        <v>60</v>
      </c>
      <c r="C39" s="127" t="s">
        <v>52</v>
      </c>
      <c r="D39" s="128"/>
      <c r="E39" s="128" t="s">
        <v>253</v>
      </c>
      <c r="F39" s="123">
        <f>'dXdata - Annual'!H46</f>
        <v>5936.9012380100012</v>
      </c>
      <c r="G39" s="123">
        <f>'dXdata - Annual'!I46</f>
        <v>8637.9728691700002</v>
      </c>
      <c r="H39" s="144">
        <f>'dXdata - Monthly'!CL46</f>
        <v>456.99162017999993</v>
      </c>
      <c r="I39" s="144">
        <f>'dXdata - Monthly'!CM46</f>
        <v>659.75532835000001</v>
      </c>
      <c r="J39" s="144">
        <f>'dXdata - Monthly'!CN46</f>
        <v>809.8440833599999</v>
      </c>
      <c r="K39" s="144">
        <f>'dXdata - Monthly'!CO46</f>
        <v>1247.2227134600003</v>
      </c>
      <c r="L39" s="144">
        <f>'dXdata - Monthly'!CP46</f>
        <v>507.08648582000006</v>
      </c>
      <c r="M39" s="144">
        <f>'dXdata - Monthly'!CQ46</f>
        <v>664.55305662000001</v>
      </c>
      <c r="N39" s="144">
        <f>'dXdata - Monthly'!CR46</f>
        <v>617.48029025999995</v>
      </c>
      <c r="O39" s="144">
        <f>'dXdata - Monthly'!CS46</f>
        <v>753.52191383000002</v>
      </c>
      <c r="P39" s="144">
        <f>'dXdata - Monthly'!CT46</f>
        <v>825.86758202999988</v>
      </c>
      <c r="Q39" s="144">
        <f>'dXdata - Monthly'!CU46</f>
        <v>681.48450249999996</v>
      </c>
      <c r="R39" s="144">
        <f>'dXdata - Monthly'!CV46</f>
        <v>577.97141770999997</v>
      </c>
      <c r="S39" s="144">
        <f>'dXdata - Monthly'!CW46</f>
        <v>836.19387504999986</v>
      </c>
      <c r="T39" s="143">
        <f>'dXdata - Monthly'!CX46</f>
        <v>394.9804029</v>
      </c>
      <c r="U39" s="144">
        <f>'dXdata - Monthly'!CY46</f>
        <v>649.66623666999999</v>
      </c>
      <c r="V39" s="144">
        <f>'dXdata - Monthly'!CZ46</f>
        <v>675.70226941999999</v>
      </c>
      <c r="W39" s="144">
        <f>'dXdata - Monthly'!DA46</f>
        <v>729.5278003200001</v>
      </c>
      <c r="X39" s="144">
        <f>'dXdata - Monthly'!DB46</f>
        <v>754.16265009999995</v>
      </c>
      <c r="Y39" s="144">
        <f>'dXdata - Monthly'!DC46</f>
        <v>1380.72026454</v>
      </c>
      <c r="Z39" s="201">
        <f>'dXdata - Monthly'!DD46</f>
        <v>695.38262846999999</v>
      </c>
      <c r="AA39" s="192"/>
    </row>
    <row r="40" spans="1:27" s="164" customFormat="1" ht="27.75" customHeight="1" x14ac:dyDescent="0.2">
      <c r="A40" s="4"/>
      <c r="B40" s="160"/>
      <c r="C40" s="161"/>
      <c r="D40" s="161"/>
      <c r="E40" s="264" t="s">
        <v>243</v>
      </c>
      <c r="F40" s="264"/>
      <c r="G40" s="264"/>
      <c r="H40" s="264"/>
      <c r="I40" s="264"/>
      <c r="J40" s="264"/>
      <c r="K40" s="264"/>
      <c r="L40" s="264"/>
      <c r="M40" s="264"/>
      <c r="N40" s="264"/>
      <c r="O40" s="264"/>
      <c r="P40" s="264"/>
      <c r="Q40" s="264"/>
      <c r="R40" s="264"/>
      <c r="S40" s="264"/>
      <c r="T40" s="264"/>
      <c r="U40" s="204"/>
      <c r="V40" s="217"/>
      <c r="W40" s="259"/>
      <c r="X40" s="259"/>
      <c r="Y40" s="259"/>
      <c r="Z40" s="259"/>
      <c r="AA40" s="54"/>
    </row>
    <row r="41" spans="1:27" s="164" customFormat="1" ht="12.75" customHeight="1" x14ac:dyDescent="0.35">
      <c r="A41" s="4"/>
      <c r="B41" s="160"/>
      <c r="C41" s="161"/>
      <c r="D41" s="161"/>
      <c r="E41" s="54" t="s">
        <v>261</v>
      </c>
      <c r="F41" s="88"/>
      <c r="G41" s="88"/>
      <c r="H41" s="88"/>
      <c r="I41" s="88"/>
      <c r="J41" s="88"/>
      <c r="K41" s="88"/>
      <c r="L41" s="88"/>
      <c r="M41" s="88"/>
      <c r="N41" s="88"/>
      <c r="O41" s="88"/>
      <c r="P41" s="88"/>
      <c r="Q41" s="88"/>
      <c r="R41" s="88"/>
      <c r="S41" s="88"/>
      <c r="T41" s="210"/>
      <c r="U41" s="210"/>
      <c r="V41" s="210"/>
      <c r="W41" s="210"/>
      <c r="X41" s="210"/>
      <c r="Y41" s="210"/>
      <c r="Z41" s="210"/>
      <c r="AA41" s="54"/>
    </row>
    <row r="42" spans="1:27" s="164" customFormat="1" hidden="1" x14ac:dyDescent="0.3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210"/>
      <c r="Y42" s="210"/>
      <c r="Z42" s="210"/>
      <c r="AA42" s="54"/>
    </row>
    <row r="43" spans="1:27" s="164" customFormat="1" x14ac:dyDescent="0.35">
      <c r="A43" s="4"/>
      <c r="B43" s="160"/>
      <c r="C43" s="161"/>
      <c r="D43" s="161"/>
      <c r="E43" s="54" t="s">
        <v>61</v>
      </c>
      <c r="F43" s="88"/>
      <c r="G43" s="88"/>
      <c r="H43" s="88"/>
      <c r="I43" s="88"/>
      <c r="J43" s="88"/>
      <c r="K43" s="88"/>
      <c r="L43" s="88"/>
      <c r="M43" s="88"/>
      <c r="N43" s="88"/>
      <c r="O43" s="88"/>
      <c r="P43" s="88"/>
      <c r="Q43" s="88"/>
      <c r="R43" s="88"/>
      <c r="S43" s="88"/>
      <c r="T43" s="210"/>
      <c r="U43" s="210"/>
      <c r="V43" s="210"/>
      <c r="W43" s="210"/>
      <c r="X43" s="210"/>
      <c r="Y43" s="210"/>
      <c r="Z43" s="210"/>
      <c r="AA43" s="54"/>
    </row>
    <row r="44" spans="1:27" s="164" customFormat="1" x14ac:dyDescent="0.3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210"/>
      <c r="Y44" s="210"/>
      <c r="Z44" s="210"/>
      <c r="AA44" s="54"/>
    </row>
    <row r="45" spans="1:27" s="164" customFormat="1" x14ac:dyDescent="0.3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210"/>
      <c r="Y45" s="210"/>
      <c r="Z45" s="210"/>
      <c r="AA45" s="54"/>
    </row>
    <row r="46" spans="1:27" s="164" customFormat="1" ht="12" customHeight="1" x14ac:dyDescent="0.35">
      <c r="A46" s="4"/>
      <c r="B46" s="160"/>
      <c r="C46" s="161"/>
      <c r="D46" s="161"/>
      <c r="E46" s="263" t="s">
        <v>254</v>
      </c>
      <c r="F46" s="263"/>
      <c r="G46" s="263"/>
      <c r="H46" s="263"/>
      <c r="I46" s="152"/>
      <c r="J46" s="152"/>
      <c r="K46" s="152"/>
      <c r="L46" s="152"/>
      <c r="M46" s="152"/>
      <c r="N46" s="152"/>
      <c r="O46" s="152"/>
      <c r="P46" s="152"/>
      <c r="Q46" s="152"/>
      <c r="R46" s="152"/>
      <c r="S46" s="152"/>
      <c r="T46" s="211"/>
      <c r="U46" s="211"/>
      <c r="V46" s="211"/>
      <c r="W46" s="211"/>
      <c r="X46" s="211"/>
      <c r="Y46" s="211"/>
      <c r="Z46" s="211"/>
      <c r="AA46" s="54"/>
    </row>
    <row r="47" spans="1:27" s="164" customFormat="1" ht="25" customHeight="1" x14ac:dyDescent="0.35">
      <c r="A47" s="4"/>
      <c r="B47" s="160"/>
      <c r="C47" s="161"/>
      <c r="D47" s="161"/>
      <c r="E47" s="263" t="s">
        <v>255</v>
      </c>
      <c r="F47" s="263"/>
      <c r="G47" s="263"/>
      <c r="H47" s="263"/>
      <c r="I47" s="263"/>
      <c r="J47" s="263"/>
      <c r="K47" s="263"/>
      <c r="L47" s="263"/>
      <c r="M47" s="263"/>
      <c r="N47" s="263"/>
      <c r="O47" s="263"/>
      <c r="P47" s="263"/>
      <c r="Q47" s="263"/>
      <c r="R47" s="263"/>
      <c r="S47" s="263"/>
      <c r="T47" s="263"/>
      <c r="U47" s="212"/>
      <c r="V47" s="212"/>
      <c r="W47" s="212"/>
      <c r="X47" s="212"/>
      <c r="Y47" s="212"/>
      <c r="Z47" s="212"/>
      <c r="AA47" s="54"/>
    </row>
    <row r="48" spans="1:27" s="164" customFormat="1" ht="10.5" customHeight="1" x14ac:dyDescent="0.35">
      <c r="A48" s="4"/>
      <c r="B48" s="160"/>
      <c r="C48" s="161"/>
      <c r="D48" s="161"/>
      <c r="E48" s="263" t="s">
        <v>256</v>
      </c>
      <c r="F48" s="263"/>
      <c r="G48" s="263"/>
      <c r="H48" s="263"/>
      <c r="I48" s="152"/>
      <c r="J48" s="152"/>
      <c r="K48" s="152"/>
      <c r="L48" s="152"/>
      <c r="M48" s="152"/>
      <c r="N48" s="152"/>
      <c r="O48" s="152"/>
      <c r="P48" s="152"/>
      <c r="Q48" s="152"/>
      <c r="R48" s="152"/>
      <c r="S48" s="152"/>
      <c r="T48" s="211"/>
      <c r="U48" s="211"/>
      <c r="V48" s="211"/>
      <c r="W48" s="211"/>
      <c r="X48" s="211"/>
      <c r="Y48" s="211"/>
      <c r="Z48" s="211"/>
      <c r="AA48" s="54"/>
    </row>
    <row r="49" spans="1:27" s="164" customFormat="1" x14ac:dyDescent="0.35">
      <c r="A49" s="4"/>
      <c r="B49" s="160"/>
      <c r="C49" s="161"/>
      <c r="D49" s="161"/>
      <c r="E49" s="263" t="s">
        <v>257</v>
      </c>
      <c r="F49" s="263"/>
      <c r="G49" s="263"/>
      <c r="H49" s="263"/>
      <c r="I49" s="263"/>
      <c r="J49" s="263"/>
      <c r="K49" s="263"/>
      <c r="L49" s="263"/>
      <c r="M49" s="263"/>
      <c r="N49" s="263"/>
      <c r="O49" s="263"/>
      <c r="P49" s="263"/>
      <c r="Q49" s="263"/>
      <c r="R49" s="263"/>
      <c r="S49" s="263"/>
      <c r="T49" s="263"/>
      <c r="U49" s="212"/>
      <c r="V49" s="212"/>
      <c r="W49" s="212"/>
      <c r="X49" s="212"/>
      <c r="Y49" s="212"/>
      <c r="Z49" s="212"/>
      <c r="AA49" s="54"/>
    </row>
    <row r="50" spans="1:27" s="164" customFormat="1" ht="12.65" customHeight="1" x14ac:dyDescent="0.35">
      <c r="A50" s="4"/>
      <c r="B50" s="160"/>
      <c r="C50" s="161"/>
      <c r="D50" s="161"/>
      <c r="E50" s="263" t="s">
        <v>263</v>
      </c>
      <c r="F50" s="263"/>
      <c r="G50" s="263"/>
      <c r="H50" s="263"/>
      <c r="I50" s="263"/>
      <c r="J50" s="263"/>
      <c r="K50" s="263"/>
      <c r="L50" s="263"/>
      <c r="M50" s="263"/>
      <c r="N50" s="263"/>
      <c r="O50" s="263"/>
      <c r="P50" s="263"/>
      <c r="Q50" s="263"/>
      <c r="R50" s="263"/>
      <c r="S50" s="263"/>
      <c r="T50" s="263"/>
      <c r="U50" s="212"/>
      <c r="V50" s="212"/>
      <c r="W50" s="212"/>
      <c r="X50" s="212"/>
      <c r="Y50" s="212"/>
      <c r="Z50" s="212"/>
      <c r="AA50" s="54"/>
    </row>
    <row r="51" spans="1:27" s="164" customFormat="1" x14ac:dyDescent="0.3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210"/>
      <c r="Y51" s="210"/>
      <c r="Z51" s="210"/>
      <c r="AA51" s="54"/>
    </row>
    <row r="58" spans="1:27" x14ac:dyDescent="0.2">
      <c r="E58" s="13"/>
    </row>
  </sheetData>
  <sheetProtection algorithmName="SHA-512" hashValue="PJG6pPfRcy7tM6zjjpKI9H+jEbAwQqhX5OiMCHZzQOIPKQNrG07MgU2ZbVHEP3Q6Fcwjf5jTP72KiU6DR4qBUQ==" saltValue="bh1LVGCJ7APbxWAVW+dPzw=="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12" customWidth="1"/>
    <col min="2" max="26" width="10.7265625" style="112" customWidth="1"/>
    <col min="27" max="27" width="6.7265625" style="112" customWidth="1"/>
    <col min="28" max="28" width="5.1796875" style="112" customWidth="1"/>
    <col min="29" max="29" width="4.1796875" style="112" customWidth="1"/>
    <col min="30" max="128" width="0" style="114" hidden="1" customWidth="1"/>
    <col min="129" max="16384" width="10.7265625" style="112" hidden="1"/>
  </cols>
  <sheetData>
    <row r="1" spans="1:128" ht="33.5" x14ac:dyDescent="0.75">
      <c r="A1" s="265" t="str">
        <f ca="1">TEXT(TODAY()-30,"MMMM yyyy")</f>
        <v>July 2025</v>
      </c>
      <c r="B1" s="265"/>
      <c r="C1" s="265"/>
      <c r="D1" s="265"/>
      <c r="E1" s="265"/>
      <c r="S1" s="113" t="e">
        <f>Table!#REF!</f>
        <v>#REF!</v>
      </c>
    </row>
    <row r="2" spans="1:128" ht="61.5" x14ac:dyDescent="1.35">
      <c r="A2" s="115" t="s">
        <v>0</v>
      </c>
    </row>
    <row r="3" spans="1:128" s="118" customFormat="1" ht="36" x14ac:dyDescent="0.8">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18" customFormat="1" ht="36" x14ac:dyDescent="0.8">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18" customFormat="1" ht="36" x14ac:dyDescent="0.8">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18" customFormat="1" ht="36" x14ac:dyDescent="0.8">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18" customFormat="1" ht="36" x14ac:dyDescent="0.8">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18" customFormat="1" ht="36" x14ac:dyDescent="0.8">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18" customFormat="1" ht="21" x14ac:dyDescent="0.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4" customFormat="1" ht="13" x14ac:dyDescent="0.3">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v>45809</v>
      </c>
      <c r="DD12" s="80">
        <v>45839</v>
      </c>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5">
      <c r="E13" s="77"/>
    </row>
    <row r="14" spans="1:1233" x14ac:dyDescent="0.25">
      <c r="A14" s="41" t="s">
        <v>116</v>
      </c>
      <c r="C14" s="41" t="s">
        <v>15</v>
      </c>
      <c r="D14" s="78" t="s">
        <v>81</v>
      </c>
      <c r="E14" s="77">
        <v>45888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v>1.8593840790238403</v>
      </c>
      <c r="DD14" s="50">
        <v>1.3279445727482742</v>
      </c>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8" t="s">
        <v>81</v>
      </c>
      <c r="E15" s="77">
        <v>45888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v>1.8587360594795488</v>
      </c>
      <c r="DD15" s="44">
        <v>1.7273288093769379</v>
      </c>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8" t="s">
        <v>81</v>
      </c>
      <c r="E16" s="77">
        <v>45877</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v>7.3</v>
      </c>
      <c r="DD16" s="44">
        <v>7.5</v>
      </c>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8" t="s">
        <v>81</v>
      </c>
      <c r="E17" s="77">
        <v>45877</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v>6.8</v>
      </c>
      <c r="DD17" s="44">
        <v>6.9</v>
      </c>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260</v>
      </c>
      <c r="C18" s="41" t="s">
        <v>11</v>
      </c>
      <c r="D18" s="78" t="s">
        <v>81</v>
      </c>
      <c r="E18" s="77">
        <v>45877</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5">
        <v>1059.0999999999999</v>
      </c>
      <c r="DD18" s="45">
        <v>1069.2</v>
      </c>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8" t="s">
        <v>81</v>
      </c>
      <c r="E19" s="77">
        <v>45874</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54870</v>
      </c>
      <c r="CY19" s="45">
        <v>57050</v>
      </c>
      <c r="CZ19" s="45">
        <v>57990</v>
      </c>
      <c r="DA19" s="45">
        <v>58920</v>
      </c>
      <c r="DB19" s="45">
        <v>59000</v>
      </c>
      <c r="DC19" s="45" t="e">
        <v>#N/A</v>
      </c>
      <c r="DD19" s="45" t="e">
        <v>#N/A</v>
      </c>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8" t="s">
        <v>81</v>
      </c>
      <c r="E20" s="77">
        <v>45874</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-0.65181966322650498</v>
      </c>
      <c r="CY20" s="44">
        <v>5.3749538234207694</v>
      </c>
      <c r="CZ20" s="44">
        <v>8.7176602924634352</v>
      </c>
      <c r="DA20" s="44">
        <v>15.552069033143745</v>
      </c>
      <c r="DB20" s="44">
        <v>15.505090054815973</v>
      </c>
      <c r="DC20" s="44" t="e">
        <v>#N/A</v>
      </c>
      <c r="DD20" s="44" t="e">
        <v>#N/A</v>
      </c>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8" t="s">
        <v>81</v>
      </c>
      <c r="E21" s="77">
        <v>45874</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17430</v>
      </c>
      <c r="CY21" s="45">
        <v>18230</v>
      </c>
      <c r="CZ21" s="45">
        <v>18730</v>
      </c>
      <c r="DA21" s="45">
        <v>19400</v>
      </c>
      <c r="DB21" s="45">
        <v>19770</v>
      </c>
      <c r="DC21" s="45" t="e">
        <v>#N/A</v>
      </c>
      <c r="DD21" s="45" t="e">
        <v>#N/A</v>
      </c>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8" t="s">
        <v>81</v>
      </c>
      <c r="E22" s="77">
        <v>45874</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0.4610951008645614</v>
      </c>
      <c r="CY22" s="44">
        <v>7.1092831962397129</v>
      </c>
      <c r="CZ22" s="44">
        <v>10.894020130254578</v>
      </c>
      <c r="DA22" s="44">
        <v>17.575757575757578</v>
      </c>
      <c r="DB22" s="44">
        <v>18.100358422939067</v>
      </c>
      <c r="DC22" s="44" t="e">
        <v>#N/A</v>
      </c>
      <c r="DD22" s="44" t="e">
        <v>#N/A</v>
      </c>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8" t="s">
        <v>81</v>
      </c>
      <c r="E23" s="77">
        <v>45877</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v>3.9043167445697025</v>
      </c>
      <c r="DD23" s="50">
        <v>3.4739454094292688</v>
      </c>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8" t="s">
        <v>81</v>
      </c>
      <c r="E24" s="77">
        <v>45874</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5.5104262633446366</v>
      </c>
      <c r="DA24" s="44">
        <v>4.9091018754390703</v>
      </c>
      <c r="DB24" s="44">
        <v>4.1761140406517017</v>
      </c>
      <c r="DC24" s="44" t="e">
        <v>#N/A</v>
      </c>
      <c r="DD24" s="44" t="e">
        <v>#N/A</v>
      </c>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8" t="s">
        <v>81</v>
      </c>
      <c r="E25" s="77">
        <v>45877</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v>1.2820512820512775</v>
      </c>
      <c r="DD25" s="44">
        <v>2.564102564102555</v>
      </c>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8" t="s">
        <v>81</v>
      </c>
      <c r="E26" s="77">
        <v>45877</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44">
        <v>0.95309928688973589</v>
      </c>
      <c r="DD26" s="44">
        <v>2.3084278104084088</v>
      </c>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8" t="s">
        <v>81</v>
      </c>
      <c r="E27" s="77">
        <v>45876</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v>68.17</v>
      </c>
      <c r="DD27" s="50">
        <v>68.39</v>
      </c>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8" t="s">
        <v>81</v>
      </c>
      <c r="E28" s="77">
        <v>45875</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1">
        <v>1.3413999999999999</v>
      </c>
      <c r="DD28" s="51">
        <v>1.1935</v>
      </c>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79" t="s">
        <v>126</v>
      </c>
      <c r="D29" s="78" t="s">
        <v>81</v>
      </c>
      <c r="E29" s="77">
        <v>45877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v>
      </c>
      <c r="BS29" s="44">
        <v>1360.2</v>
      </c>
      <c r="BT29" s="44">
        <v>1366.4</v>
      </c>
      <c r="BU29" s="44">
        <v>1372.6</v>
      </c>
      <c r="BV29" s="44">
        <v>1378.8</v>
      </c>
      <c r="BW29" s="44">
        <v>1385</v>
      </c>
      <c r="BX29" s="44">
        <v>1391.2</v>
      </c>
      <c r="BY29" s="44">
        <v>1397.4</v>
      </c>
      <c r="BZ29" s="44">
        <v>1403.6</v>
      </c>
      <c r="CA29" s="44">
        <v>1409.8</v>
      </c>
      <c r="CB29" s="44">
        <v>1416</v>
      </c>
      <c r="CC29" s="44">
        <v>1422.2</v>
      </c>
      <c r="CD29" s="44">
        <v>1429.5</v>
      </c>
      <c r="CE29" s="44">
        <v>1436.8</v>
      </c>
      <c r="CF29" s="44">
        <v>1444.1</v>
      </c>
      <c r="CG29" s="44">
        <v>1451.4</v>
      </c>
      <c r="CH29" s="44">
        <v>1458.7</v>
      </c>
      <c r="CI29" s="44">
        <v>1466</v>
      </c>
      <c r="CJ29" s="44">
        <v>1473.3</v>
      </c>
      <c r="CK29" s="44">
        <v>1480.6</v>
      </c>
      <c r="CL29" s="44">
        <v>1487.9</v>
      </c>
      <c r="CM29" s="44">
        <v>1495.2</v>
      </c>
      <c r="CN29" s="44">
        <v>1502.5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4">
        <v>1572.0033632208135</v>
      </c>
      <c r="DD29" s="44">
        <v>1578.8793841546744</v>
      </c>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8" t="s">
        <v>81</v>
      </c>
      <c r="E30" s="77">
        <v>45875</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0.98702710302611685</v>
      </c>
      <c r="CM30" s="44">
        <v>1.3554473515831278</v>
      </c>
      <c r="CN30" s="44">
        <v>1.0420674187129109</v>
      </c>
      <c r="CO30" s="44">
        <v>1.4364521430827004</v>
      </c>
      <c r="CP30" s="44">
        <v>1.4789790025317329</v>
      </c>
      <c r="CQ30" s="44">
        <v>1.7379592140831956</v>
      </c>
      <c r="CR30" s="44">
        <v>1.938616968248752</v>
      </c>
      <c r="CS30" s="44">
        <v>1.8463275772832022</v>
      </c>
      <c r="CT30" s="44">
        <v>2.1704447087313117</v>
      </c>
      <c r="CU30" s="44">
        <v>2.2826953257327087</v>
      </c>
      <c r="CV30" s="44">
        <v>1.8715114125648746</v>
      </c>
      <c r="CW30" s="44">
        <v>2.232219975636629</v>
      </c>
      <c r="CX30" s="44">
        <v>2.3650251161205116</v>
      </c>
      <c r="CY30" s="44">
        <v>1.5605549625709925</v>
      </c>
      <c r="CZ30" s="44">
        <v>1.8332562653599727</v>
      </c>
      <c r="DA30" s="44">
        <v>1.4231416397835872</v>
      </c>
      <c r="DB30" s="44">
        <v>1.2384570914498294</v>
      </c>
      <c r="DC30" s="44" t="e">
        <v>#N/A</v>
      </c>
      <c r="DD30" s="44" t="e">
        <v>#N/A</v>
      </c>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8" t="s">
        <v>81</v>
      </c>
      <c r="E31" s="77">
        <v>45875</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v>4.95</v>
      </c>
      <c r="DD31" s="50">
        <v>4.95</v>
      </c>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8" t="s">
        <v>81</v>
      </c>
      <c r="E32" s="77">
        <v>45875</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v>3</v>
      </c>
      <c r="DD32" s="50">
        <v>3</v>
      </c>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8" t="s">
        <v>81</v>
      </c>
      <c r="E33" s="77">
        <v>45874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8.9842680000000001</v>
      </c>
      <c r="CZ33" s="44">
        <v>9.0347150000000003</v>
      </c>
      <c r="DA33" s="44">
        <v>9.0102080000000004</v>
      </c>
      <c r="DB33" s="44">
        <v>8.9224359999999994</v>
      </c>
      <c r="DC33" s="44" t="e">
        <v>#N/A</v>
      </c>
      <c r="DD33" s="44" t="e">
        <v>#N/A</v>
      </c>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8" t="s">
        <v>81</v>
      </c>
      <c r="E34" s="77">
        <v>45874</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3.8213965278414559</v>
      </c>
      <c r="CZ34" s="50">
        <v>3.8472164513457616</v>
      </c>
      <c r="DA34" s="50">
        <v>3.8650288570164606</v>
      </c>
      <c r="DB34" s="50">
        <v>3.8329395844593535</v>
      </c>
      <c r="DC34" s="50" t="e">
        <v>#N/A</v>
      </c>
      <c r="DD34" s="50" t="e">
        <v>#N/A</v>
      </c>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t="e">
        <v>#N/A</v>
      </c>
      <c r="DD35" s="51" t="e">
        <v>#N/A</v>
      </c>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8" t="s">
        <v>81</v>
      </c>
      <c r="E36" s="77">
        <v>45888</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v>2300</v>
      </c>
      <c r="DD36" s="45">
        <v>1889</v>
      </c>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8" t="s">
        <v>81</v>
      </c>
      <c r="E37" s="77">
        <v>45876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v>226</v>
      </c>
      <c r="DC37" s="45">
        <v>242</v>
      </c>
      <c r="DD37" s="45" t="e">
        <v>#N/A</v>
      </c>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8" t="s">
        <v>81</v>
      </c>
      <c r="E38" s="77">
        <v>45876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2875</v>
      </c>
      <c r="CP38" s="51">
        <v>3090</v>
      </c>
      <c r="CQ38" s="51">
        <v>2737</v>
      </c>
      <c r="CR38" s="51">
        <v>2374</v>
      </c>
      <c r="CS38" s="51">
        <v>2182</v>
      </c>
      <c r="CT38" s="51">
        <v>2000</v>
      </c>
      <c r="CU38" s="51">
        <v>2167</v>
      </c>
      <c r="CV38" s="51">
        <v>1793</v>
      </c>
      <c r="CW38" s="51">
        <v>1318</v>
      </c>
      <c r="CX38" s="51">
        <v>1449</v>
      </c>
      <c r="CY38" s="51">
        <v>1719</v>
      </c>
      <c r="CZ38" s="51">
        <v>2156</v>
      </c>
      <c r="DA38" s="51">
        <v>2230</v>
      </c>
      <c r="DB38" s="51">
        <v>2560</v>
      </c>
      <c r="DC38" s="51">
        <v>2286</v>
      </c>
      <c r="DD38" s="51">
        <v>2099</v>
      </c>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8" t="s">
        <v>81</v>
      </c>
      <c r="E39" s="77">
        <v>45876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622206</v>
      </c>
      <c r="CU39" s="51">
        <v>621015</v>
      </c>
      <c r="CV39" s="51">
        <v>615668</v>
      </c>
      <c r="CW39" s="51">
        <v>605076</v>
      </c>
      <c r="CX39" s="51">
        <v>604961</v>
      </c>
      <c r="CY39" s="51">
        <v>612434</v>
      </c>
      <c r="CZ39" s="51">
        <v>639578</v>
      </c>
      <c r="DA39" s="51">
        <v>646566</v>
      </c>
      <c r="DB39" s="51">
        <v>650239</v>
      </c>
      <c r="DC39" s="51">
        <v>646052</v>
      </c>
      <c r="DD39" s="51">
        <v>616686</v>
      </c>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8" t="s">
        <v>81</v>
      </c>
      <c r="E40" s="77">
        <v>45876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0.82354626181609858</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0.53671894448593482</v>
      </c>
      <c r="DA40" s="51">
        <v>0.55252725470763131</v>
      </c>
      <c r="DB40" s="51">
        <v>0.52892561983471076</v>
      </c>
      <c r="DC40" s="51">
        <v>0.54132133554345252</v>
      </c>
      <c r="DD40" s="51">
        <v>0.53669138327793409</v>
      </c>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8" t="s">
        <v>81</v>
      </c>
      <c r="E41" s="77">
        <v>45888</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30.950474883202396</v>
      </c>
      <c r="CZ41" s="44">
        <v>32.379046749542773</v>
      </c>
      <c r="DA41" s="44">
        <v>29.712610477636836</v>
      </c>
      <c r="DB41" s="44">
        <v>28.745024879546012</v>
      </c>
      <c r="DC41" s="44">
        <v>30.434088568329642</v>
      </c>
      <c r="DD41" s="44" t="e">
        <v>#N/A</v>
      </c>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8" t="s">
        <v>81</v>
      </c>
      <c r="E42" s="77">
        <v>45888</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8.6017530000000004</v>
      </c>
      <c r="CZ42" s="44">
        <v>8.4163029999999992</v>
      </c>
      <c r="DA42" s="44">
        <v>8.4954169999999998</v>
      </c>
      <c r="DB42" s="44">
        <v>7.8898320000000002</v>
      </c>
      <c r="DC42" s="44">
        <v>8.0350560000000009</v>
      </c>
      <c r="DD42" s="44" t="e">
        <v>#N/A</v>
      </c>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t="e">
        <v>#N/A</v>
      </c>
      <c r="DD43" s="45" t="e">
        <v>#N/A</v>
      </c>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t="e">
        <v>#N/A</v>
      </c>
      <c r="DD44" s="45" t="e">
        <v>#N/A</v>
      </c>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8" t="s">
        <v>81</v>
      </c>
      <c r="E45" s="77">
        <v>45876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v>8</v>
      </c>
      <c r="DC45" s="45">
        <v>16</v>
      </c>
      <c r="DD45" s="45" t="e">
        <v>#N/A</v>
      </c>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8" t="s">
        <v>81</v>
      </c>
      <c r="E46" s="77">
        <v>45876</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375.54939353999998</v>
      </c>
      <c r="AH46" s="134">
        <v>331.35374831000013</v>
      </c>
      <c r="AI46" s="134">
        <v>365.95578530999995</v>
      </c>
      <c r="AJ46" s="134">
        <v>339.84943040000007</v>
      </c>
      <c r="AK46" s="134">
        <v>349.20139588000001</v>
      </c>
      <c r="AL46" s="134">
        <v>400.23251922999998</v>
      </c>
      <c r="AM46" s="134">
        <v>464.30543584999987</v>
      </c>
      <c r="AN46" s="134">
        <v>1121.16836865</v>
      </c>
      <c r="AO46" s="134">
        <v>296.52734249999997</v>
      </c>
      <c r="AP46" s="134">
        <v>208.99793284999998</v>
      </c>
      <c r="AQ46" s="134">
        <v>333.32297793999999</v>
      </c>
      <c r="AR46" s="134">
        <v>210.36395752999996</v>
      </c>
      <c r="AS46" s="134">
        <v>296.54430002999999</v>
      </c>
      <c r="AT46" s="134">
        <v>232.70513918999995</v>
      </c>
      <c r="AU46" s="134">
        <v>272.43848567000003</v>
      </c>
      <c r="AV46" s="134">
        <v>324.70987084000001</v>
      </c>
      <c r="AW46" s="134">
        <v>331.78892980999996</v>
      </c>
      <c r="AX46" s="134">
        <v>320.85215459</v>
      </c>
      <c r="AY46" s="134">
        <v>325.45407682999996</v>
      </c>
      <c r="AZ46" s="134">
        <v>284.70218688</v>
      </c>
      <c r="BA46" s="134">
        <v>272.45464461</v>
      </c>
      <c r="BB46" s="134">
        <v>294.62428894999999</v>
      </c>
      <c r="BC46" s="134">
        <v>668.10305397999991</v>
      </c>
      <c r="BD46" s="134">
        <v>423.86241857000005</v>
      </c>
      <c r="BE46" s="134">
        <v>407.64637544999999</v>
      </c>
      <c r="BF46" s="134">
        <v>455.40925214000004</v>
      </c>
      <c r="BG46" s="134">
        <v>1062.2875802600001</v>
      </c>
      <c r="BH46" s="134">
        <v>435.68765002999999</v>
      </c>
      <c r="BI46" s="134">
        <v>346.49178476999998</v>
      </c>
      <c r="BJ46" s="134">
        <v>358.15822659000003</v>
      </c>
      <c r="BK46" s="134">
        <v>383.00155788000001</v>
      </c>
      <c r="BL46" s="134">
        <v>397.00377302999993</v>
      </c>
      <c r="BM46" s="134">
        <v>383.23811834999992</v>
      </c>
      <c r="BN46" s="134">
        <v>369.69944876</v>
      </c>
      <c r="BO46" s="134">
        <v>373.82390373999999</v>
      </c>
      <c r="BP46" s="134">
        <v>600.40471234999995</v>
      </c>
      <c r="BQ46" s="134">
        <v>490.83127633999993</v>
      </c>
      <c r="BR46" s="134">
        <v>484.11840097000004</v>
      </c>
      <c r="BS46" s="134">
        <v>640.81894965000015</v>
      </c>
      <c r="BT46" s="134">
        <v>427.70673921999992</v>
      </c>
      <c r="BU46" s="134">
        <v>627.44753559000014</v>
      </c>
      <c r="BV46" s="134">
        <v>539.86020944999984</v>
      </c>
      <c r="BW46" s="134">
        <v>414.93986176999988</v>
      </c>
      <c r="BX46" s="134">
        <v>379.08013215000005</v>
      </c>
      <c r="BY46" s="134">
        <v>345.97251831000005</v>
      </c>
      <c r="BZ46" s="134">
        <v>323.77081506000002</v>
      </c>
      <c r="CA46" s="134">
        <v>398.78359657999999</v>
      </c>
      <c r="CB46" s="134">
        <v>482.4575389900001</v>
      </c>
      <c r="CC46" s="134">
        <v>522.70180920999996</v>
      </c>
      <c r="CD46" s="134">
        <v>589.56416281999998</v>
      </c>
      <c r="CE46" s="134">
        <v>478.41250978999994</v>
      </c>
      <c r="CF46" s="134">
        <v>454.58790119000003</v>
      </c>
      <c r="CG46" s="134">
        <v>772.80129559</v>
      </c>
      <c r="CH46" s="134">
        <v>529.9821788700001</v>
      </c>
      <c r="CI46" s="134">
        <v>422.97160559000008</v>
      </c>
      <c r="CJ46" s="134">
        <v>518.15304474000004</v>
      </c>
      <c r="CK46" s="134">
        <v>442.71477957999997</v>
      </c>
      <c r="CL46" s="134">
        <v>456.99162017999993</v>
      </c>
      <c r="CM46" s="134">
        <v>659.75532835000001</v>
      </c>
      <c r="CN46" s="134">
        <v>809.8440833599999</v>
      </c>
      <c r="CO46" s="134">
        <v>1247.2227134600003</v>
      </c>
      <c r="CP46" s="134">
        <v>507.08648582000006</v>
      </c>
      <c r="CQ46" s="134">
        <v>664.55305662000001</v>
      </c>
      <c r="CR46" s="134">
        <v>617.48029025999995</v>
      </c>
      <c r="CS46" s="134">
        <v>753.52191383000002</v>
      </c>
      <c r="CT46" s="134">
        <v>825.86758202999988</v>
      </c>
      <c r="CU46" s="134">
        <v>681.48450249999996</v>
      </c>
      <c r="CV46" s="134">
        <v>577.97141770999997</v>
      </c>
      <c r="CW46" s="134">
        <v>836.19387504999986</v>
      </c>
      <c r="CX46" s="134">
        <v>394.9804029</v>
      </c>
      <c r="CY46" s="134">
        <v>649.66623666999999</v>
      </c>
      <c r="CZ46" s="134">
        <v>675.70226941999999</v>
      </c>
      <c r="DA46" s="134">
        <v>729.5278003200001</v>
      </c>
      <c r="DB46" s="134">
        <v>754.16265009999995</v>
      </c>
      <c r="DC46" s="134">
        <v>1380.72026454</v>
      </c>
      <c r="DD46" s="134">
        <v>695.38262846999999</v>
      </c>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7"/>
    </row>
    <row r="48" spans="1:1233"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4" customFormat="1" ht="13" x14ac:dyDescent="0.3">
      <c r="A12" s="75" t="s">
        <v>148</v>
      </c>
      <c r="B12" s="75"/>
      <c r="C12" s="75" t="s">
        <v>51</v>
      </c>
      <c r="D12" s="75" t="s">
        <v>149</v>
      </c>
      <c r="E12" s="76" t="s">
        <v>150</v>
      </c>
      <c r="F12" s="85">
        <v>44197</v>
      </c>
      <c r="G12" s="85">
        <v>44562</v>
      </c>
      <c r="H12" s="85">
        <v>44927</v>
      </c>
      <c r="I12" s="85">
        <v>45292</v>
      </c>
      <c r="J12" s="85"/>
    </row>
    <row r="13" spans="1:34" x14ac:dyDescent="0.25">
      <c r="E13" s="77"/>
    </row>
    <row r="14" spans="1:34" x14ac:dyDescent="0.25">
      <c r="A14" s="41" t="s">
        <v>169</v>
      </c>
      <c r="C14" s="41" t="s">
        <v>15</v>
      </c>
      <c r="D14" s="78" t="s">
        <v>170</v>
      </c>
      <c r="E14" s="77">
        <v>45678</v>
      </c>
      <c r="F14" s="50">
        <v>3.1789910158949608</v>
      </c>
      <c r="G14" s="50">
        <v>7.233757535164087</v>
      </c>
      <c r="H14" s="50">
        <v>3.8101186758276118</v>
      </c>
      <c r="I14" s="50">
        <v>3.3694344163658352</v>
      </c>
      <c r="J14" s="44"/>
    </row>
    <row r="15" spans="1:34" x14ac:dyDescent="0.25">
      <c r="A15" s="41" t="s">
        <v>171</v>
      </c>
      <c r="C15" s="41" t="s">
        <v>15</v>
      </c>
      <c r="D15" s="78" t="s">
        <v>170</v>
      </c>
      <c r="E15" s="77">
        <v>45678</v>
      </c>
      <c r="F15" s="44">
        <v>3.3576642335766405</v>
      </c>
      <c r="G15" s="44">
        <v>6.7796610169491567</v>
      </c>
      <c r="H15" s="44">
        <v>3.9021164021163957</v>
      </c>
      <c r="I15" s="44">
        <v>2.3551877784850461</v>
      </c>
      <c r="J15" s="44"/>
    </row>
    <row r="16" spans="1:34" x14ac:dyDescent="0.25">
      <c r="A16" s="41" t="s">
        <v>219</v>
      </c>
      <c r="C16" s="41" t="s">
        <v>7</v>
      </c>
      <c r="D16" s="78" t="s">
        <v>170</v>
      </c>
      <c r="E16" s="77">
        <v>45695</v>
      </c>
      <c r="F16" s="44">
        <v>9</v>
      </c>
      <c r="G16" s="44">
        <v>6.1</v>
      </c>
      <c r="H16" s="44">
        <v>6</v>
      </c>
      <c r="I16" s="44">
        <v>7.4</v>
      </c>
      <c r="J16" s="44"/>
    </row>
    <row r="17" spans="1:10" x14ac:dyDescent="0.25">
      <c r="A17" s="41" t="s">
        <v>172</v>
      </c>
      <c r="C17" s="41" t="s">
        <v>44</v>
      </c>
      <c r="D17" s="78" t="s">
        <v>170</v>
      </c>
      <c r="E17" s="77">
        <v>45695</v>
      </c>
      <c r="F17" s="44">
        <v>7.5</v>
      </c>
      <c r="G17" s="44">
        <v>5.3</v>
      </c>
      <c r="H17" s="44">
        <v>5.4</v>
      </c>
      <c r="I17" s="44">
        <v>6.3</v>
      </c>
      <c r="J17" s="44"/>
    </row>
    <row r="18" spans="1:10" x14ac:dyDescent="0.25">
      <c r="A18" s="41" t="s">
        <v>173</v>
      </c>
      <c r="D18" s="78" t="s">
        <v>170</v>
      </c>
      <c r="E18" s="77">
        <v>45723</v>
      </c>
      <c r="F18" s="45">
        <v>862.6</v>
      </c>
      <c r="G18" s="45">
        <v>928.4</v>
      </c>
      <c r="H18" s="45">
        <v>962.8</v>
      </c>
      <c r="I18" s="45">
        <v>1009.3</v>
      </c>
      <c r="J18" s="45"/>
    </row>
    <row r="19" spans="1:10" x14ac:dyDescent="0.25">
      <c r="A19" s="41" t="s">
        <v>174</v>
      </c>
      <c r="C19" s="41" t="s">
        <v>13</v>
      </c>
      <c r="D19" s="78" t="s">
        <v>170</v>
      </c>
      <c r="E19" s="77">
        <v>45786</v>
      </c>
      <c r="F19" s="45">
        <v>163452.5</v>
      </c>
      <c r="G19" s="45">
        <v>53475</v>
      </c>
      <c r="H19" s="45">
        <v>46044.166666666664</v>
      </c>
      <c r="I19" s="45">
        <v>53470</v>
      </c>
      <c r="J19" s="45"/>
    </row>
    <row r="20" spans="1:10" x14ac:dyDescent="0.25">
      <c r="A20" s="41" t="s">
        <v>175</v>
      </c>
      <c r="C20" s="41" t="s">
        <v>15</v>
      </c>
      <c r="D20" s="78" t="s">
        <v>170</v>
      </c>
      <c r="E20" s="77">
        <v>45786</v>
      </c>
      <c r="F20" s="50">
        <v>101.73717177327286</v>
      </c>
      <c r="G20" s="50">
        <v>-67.28407335464432</v>
      </c>
      <c r="H20" s="50">
        <v>-13.895901511609788</v>
      </c>
      <c r="I20" s="50">
        <v>16.127631078855444</v>
      </c>
      <c r="J20" s="50"/>
    </row>
    <row r="21" spans="1:10" x14ac:dyDescent="0.25">
      <c r="A21" s="41" t="s">
        <v>176</v>
      </c>
      <c r="C21" s="41" t="s">
        <v>13</v>
      </c>
      <c r="D21" s="78" t="s">
        <v>170</v>
      </c>
      <c r="E21" s="77">
        <v>45786</v>
      </c>
      <c r="F21" s="45">
        <v>56897.5</v>
      </c>
      <c r="G21" s="45">
        <v>16678.333333333332</v>
      </c>
      <c r="H21" s="45">
        <v>14630</v>
      </c>
      <c r="I21" s="45">
        <v>16897.5</v>
      </c>
      <c r="J21" s="45"/>
    </row>
    <row r="22" spans="1:10" x14ac:dyDescent="0.25">
      <c r="A22" s="41" t="s">
        <v>177</v>
      </c>
      <c r="C22" s="41" t="s">
        <v>15</v>
      </c>
      <c r="D22" s="78" t="s">
        <v>170</v>
      </c>
      <c r="E22" s="77">
        <v>45786</v>
      </c>
      <c r="F22" s="50">
        <v>108.14889336016095</v>
      </c>
      <c r="G22" s="50">
        <v>-70.687054205662236</v>
      </c>
      <c r="H22" s="50">
        <v>-12.28140301788747</v>
      </c>
      <c r="I22" s="50">
        <v>15.498974709501034</v>
      </c>
      <c r="J22" s="50"/>
    </row>
    <row r="23" spans="1:10" x14ac:dyDescent="0.25">
      <c r="A23" s="41" t="s">
        <v>178</v>
      </c>
      <c r="C23" s="41" t="s">
        <v>15</v>
      </c>
      <c r="D23" s="78" t="s">
        <v>170</v>
      </c>
      <c r="E23" s="77">
        <v>45695</v>
      </c>
      <c r="F23" s="50">
        <v>-1.0549570570421385</v>
      </c>
      <c r="G23" s="50">
        <v>1.2744286395223625</v>
      </c>
      <c r="H23" s="50">
        <v>3.9312343630012903</v>
      </c>
      <c r="I23" s="50">
        <v>4.0613976546858721</v>
      </c>
      <c r="J23" s="50"/>
    </row>
    <row r="24" spans="1:10" x14ac:dyDescent="0.25">
      <c r="A24" s="41" t="s">
        <v>179</v>
      </c>
      <c r="C24" s="41" t="s">
        <v>15</v>
      </c>
      <c r="D24" s="78" t="s">
        <v>170</v>
      </c>
      <c r="E24" s="77">
        <v>45751</v>
      </c>
      <c r="F24" s="44">
        <v>1.3594935317171153</v>
      </c>
      <c r="G24" s="44">
        <v>2.0015933406692721</v>
      </c>
      <c r="H24" s="44">
        <v>2.3026892609362637</v>
      </c>
      <c r="I24" s="44">
        <v>3.0655470337728197</v>
      </c>
      <c r="J24" s="44"/>
    </row>
    <row r="25" spans="1:10" x14ac:dyDescent="0.25">
      <c r="A25" s="41" t="s">
        <v>180</v>
      </c>
      <c r="C25" s="41" t="s">
        <v>15</v>
      </c>
      <c r="D25" s="78" t="s">
        <v>170</v>
      </c>
      <c r="E25" s="77">
        <v>45695</v>
      </c>
      <c r="F25" s="44">
        <v>-0.33540967896502627</v>
      </c>
      <c r="G25" s="44">
        <v>3.4855769230769384</v>
      </c>
      <c r="H25" s="44">
        <v>1.8350754936120817</v>
      </c>
      <c r="I25" s="44">
        <v>5.1551094890510907</v>
      </c>
      <c r="J25" s="44"/>
    </row>
    <row r="26" spans="1:10" x14ac:dyDescent="0.25">
      <c r="A26" s="41" t="s">
        <v>181</v>
      </c>
      <c r="C26" s="41" t="s">
        <v>15</v>
      </c>
      <c r="D26" s="78" t="s">
        <v>170</v>
      </c>
      <c r="E26" s="77">
        <v>45723</v>
      </c>
      <c r="F26" s="50">
        <v>-0.77360622480162622</v>
      </c>
      <c r="G26" s="50">
        <v>4.2300998324264594</v>
      </c>
      <c r="H26" s="50">
        <v>1.8417475185757315</v>
      </c>
      <c r="I26" s="50">
        <v>5.1559147649697712</v>
      </c>
      <c r="J26" s="50"/>
    </row>
    <row r="27" spans="1:10" x14ac:dyDescent="0.25">
      <c r="A27" s="41" t="s">
        <v>182</v>
      </c>
      <c r="C27" s="41" t="s">
        <v>123</v>
      </c>
      <c r="D27" s="78" t="s">
        <v>170</v>
      </c>
      <c r="E27" s="77">
        <v>45667</v>
      </c>
      <c r="F27" s="44">
        <v>67.987499999999997</v>
      </c>
      <c r="G27" s="44">
        <v>94.786666666666676</v>
      </c>
      <c r="H27" s="44">
        <v>77.635833333333309</v>
      </c>
      <c r="I27" s="44">
        <v>76.55</v>
      </c>
      <c r="J27" s="44"/>
    </row>
    <row r="28" spans="1:10" x14ac:dyDescent="0.25">
      <c r="A28" s="41" t="s">
        <v>228</v>
      </c>
      <c r="C28" s="41" t="s">
        <v>227</v>
      </c>
      <c r="D28" s="78" t="s">
        <v>170</v>
      </c>
      <c r="E28" s="77">
        <v>45666</v>
      </c>
      <c r="F28" s="44">
        <v>3.3620073760000002</v>
      </c>
      <c r="G28" s="44">
        <v>5.0895984319999998</v>
      </c>
      <c r="H28" s="44">
        <v>2.7254886250000001</v>
      </c>
      <c r="I28" s="44">
        <v>1.4564173490000001</v>
      </c>
      <c r="J28" s="44"/>
    </row>
    <row r="29" spans="1:10" x14ac:dyDescent="0.25">
      <c r="A29" s="41" t="s">
        <v>183</v>
      </c>
      <c r="D29" s="78" t="s">
        <v>170</v>
      </c>
      <c r="E29" s="77">
        <v>45797</v>
      </c>
      <c r="F29" s="45">
        <v>1321.6</v>
      </c>
      <c r="G29" s="45">
        <v>1347.8</v>
      </c>
      <c r="H29" s="45">
        <v>1422.8</v>
      </c>
      <c r="I29" s="45">
        <v>1509.8</v>
      </c>
      <c r="J29" s="45"/>
    </row>
    <row r="30" spans="1:10" x14ac:dyDescent="0.25">
      <c r="A30" s="41" t="s">
        <v>200</v>
      </c>
      <c r="C30" s="41" t="s">
        <v>15</v>
      </c>
      <c r="D30" s="78" t="s">
        <v>170</v>
      </c>
      <c r="E30" s="77">
        <v>45875</v>
      </c>
      <c r="F30" s="44">
        <v>5.9645257908515825</v>
      </c>
      <c r="G30" s="44">
        <v>4.1399435729772449</v>
      </c>
      <c r="H30" s="44">
        <v>1.6418324056568734</v>
      </c>
      <c r="I30" s="44">
        <v>1.6989240223841406</v>
      </c>
      <c r="J30" s="44"/>
    </row>
    <row r="31" spans="1:10" x14ac:dyDescent="0.25">
      <c r="A31" s="41" t="s">
        <v>201</v>
      </c>
      <c r="C31" s="41" t="s">
        <v>44</v>
      </c>
      <c r="D31" s="78" t="s">
        <v>170</v>
      </c>
      <c r="E31" s="77">
        <v>45666</v>
      </c>
      <c r="F31" s="44">
        <v>2.4499999999999997</v>
      </c>
      <c r="G31" s="44">
        <v>4.2</v>
      </c>
      <c r="H31" s="44">
        <v>6.950000000000002</v>
      </c>
      <c r="I31" s="44">
        <v>6.679166666666668</v>
      </c>
      <c r="J31" s="44"/>
    </row>
    <row r="32" spans="1:10" x14ac:dyDescent="0.25">
      <c r="A32" s="41" t="s">
        <v>128</v>
      </c>
      <c r="C32" s="41" t="s">
        <v>44</v>
      </c>
      <c r="D32" s="78" t="s">
        <v>170</v>
      </c>
      <c r="E32" s="77">
        <v>45666</v>
      </c>
      <c r="F32" s="51">
        <v>0.5</v>
      </c>
      <c r="G32" s="51">
        <v>2.25</v>
      </c>
      <c r="H32" s="51">
        <v>5</v>
      </c>
      <c r="I32" s="51">
        <v>4.729166666666667</v>
      </c>
      <c r="J32" s="51"/>
    </row>
    <row r="33" spans="1:10" x14ac:dyDescent="0.25">
      <c r="A33" s="41" t="s">
        <v>202</v>
      </c>
      <c r="C33" s="41" t="s">
        <v>130</v>
      </c>
      <c r="D33" s="78" t="s">
        <v>170</v>
      </c>
      <c r="E33" s="77">
        <v>45786</v>
      </c>
      <c r="F33" s="44">
        <v>91.533649999999994</v>
      </c>
      <c r="G33" s="44">
        <v>97.807407999999995</v>
      </c>
      <c r="H33" s="44">
        <v>101.979097</v>
      </c>
      <c r="I33" s="44">
        <v>103.64116</v>
      </c>
      <c r="J33" s="44"/>
    </row>
    <row r="34" spans="1:10" x14ac:dyDescent="0.25">
      <c r="A34" s="41" t="s">
        <v>203</v>
      </c>
      <c r="D34" s="78" t="s">
        <v>170</v>
      </c>
      <c r="E34" s="77">
        <v>45786</v>
      </c>
      <c r="F34" s="134">
        <v>36.772023240138594</v>
      </c>
      <c r="G34" s="134">
        <v>41.071140925375992</v>
      </c>
      <c r="H34" s="134">
        <v>41.960413233455633</v>
      </c>
      <c r="I34" s="134">
        <v>43.76042330597641</v>
      </c>
      <c r="J34" s="134"/>
    </row>
    <row r="35" spans="1:10" x14ac:dyDescent="0.25">
      <c r="A35" s="41" t="s">
        <v>204</v>
      </c>
      <c r="D35" s="78" t="s">
        <v>170</v>
      </c>
      <c r="E35" s="77">
        <v>43217</v>
      </c>
      <c r="F35" s="44" t="e">
        <v>#N/A</v>
      </c>
      <c r="G35" s="44" t="e">
        <v>#N/A</v>
      </c>
      <c r="H35" s="44" t="e">
        <v>#N/A</v>
      </c>
      <c r="I35" s="44" t="e">
        <v>#N/A</v>
      </c>
      <c r="J35" s="44"/>
    </row>
    <row r="36" spans="1:10" x14ac:dyDescent="0.25">
      <c r="A36" s="41" t="s">
        <v>205</v>
      </c>
      <c r="C36" s="41" t="s">
        <v>51</v>
      </c>
      <c r="D36" s="78" t="s">
        <v>170</v>
      </c>
      <c r="E36" s="77">
        <v>45673</v>
      </c>
      <c r="F36" s="45">
        <v>15017</v>
      </c>
      <c r="G36" s="45">
        <v>17306</v>
      </c>
      <c r="H36" s="45">
        <v>19579</v>
      </c>
      <c r="I36" s="45">
        <v>24369</v>
      </c>
      <c r="J36" s="45"/>
    </row>
    <row r="37" spans="1:10" x14ac:dyDescent="0.25">
      <c r="A37" s="41" t="s">
        <v>206</v>
      </c>
      <c r="C37" s="41" t="s">
        <v>136</v>
      </c>
      <c r="D37" s="78" t="s">
        <v>170</v>
      </c>
      <c r="E37" s="77">
        <v>45695</v>
      </c>
      <c r="F37" s="45">
        <v>2731</v>
      </c>
      <c r="G37" s="45">
        <v>2374</v>
      </c>
      <c r="H37" s="45">
        <v>2572</v>
      </c>
      <c r="I37" s="45">
        <v>2587</v>
      </c>
      <c r="J37" s="45"/>
    </row>
    <row r="38" spans="1:10" x14ac:dyDescent="0.25">
      <c r="A38" s="41" t="s">
        <v>232</v>
      </c>
      <c r="C38" s="41" t="s">
        <v>51</v>
      </c>
      <c r="D38" s="78" t="s">
        <v>170</v>
      </c>
      <c r="E38" s="77">
        <v>45876</v>
      </c>
      <c r="F38" s="45">
        <v>27684</v>
      </c>
      <c r="G38" s="45">
        <v>29659</v>
      </c>
      <c r="H38" s="45">
        <v>27407</v>
      </c>
      <c r="I38" s="45">
        <v>26975</v>
      </c>
      <c r="J38" s="45"/>
    </row>
    <row r="39" spans="1:10" x14ac:dyDescent="0.25">
      <c r="A39" s="41" t="s">
        <v>233</v>
      </c>
      <c r="C39" s="148">
        <v>0</v>
      </c>
      <c r="D39" s="78" t="s">
        <v>170</v>
      </c>
      <c r="E39" s="77">
        <v>45876</v>
      </c>
      <c r="F39" s="44">
        <v>489.97449999999998</v>
      </c>
      <c r="G39" s="44">
        <v>511.47158333333334</v>
      </c>
      <c r="H39" s="44">
        <v>536.57541666666668</v>
      </c>
      <c r="I39" s="44">
        <v>606.07083333333333</v>
      </c>
      <c r="J39" s="44"/>
    </row>
    <row r="40" spans="1:10" x14ac:dyDescent="0.25">
      <c r="A40" s="41" t="s">
        <v>234</v>
      </c>
      <c r="C40" s="41" t="s">
        <v>207</v>
      </c>
      <c r="D40" s="78" t="s">
        <v>170</v>
      </c>
      <c r="E40" s="77">
        <v>45876</v>
      </c>
      <c r="F40" s="50">
        <v>73.496694719515759</v>
      </c>
      <c r="G40" s="50">
        <v>76.273627362736278</v>
      </c>
      <c r="H40" s="50">
        <v>80.608823529411765</v>
      </c>
      <c r="I40" s="50">
        <v>72.313218775969759</v>
      </c>
      <c r="J40" s="50"/>
    </row>
    <row r="41" spans="1:10" x14ac:dyDescent="0.25">
      <c r="A41" s="41" t="s">
        <v>208</v>
      </c>
      <c r="C41" s="41" t="s">
        <v>130</v>
      </c>
      <c r="D41" s="78" t="s">
        <v>170</v>
      </c>
      <c r="E41" s="77">
        <v>45793</v>
      </c>
      <c r="F41" s="44">
        <v>88.929502555535578</v>
      </c>
      <c r="G41" s="44">
        <v>107.20479247926475</v>
      </c>
      <c r="H41" s="44">
        <v>400.61625460451711</v>
      </c>
      <c r="I41" s="44">
        <v>412.47799166437648</v>
      </c>
      <c r="J41" s="44"/>
    </row>
    <row r="42" spans="1:10" x14ac:dyDescent="0.25">
      <c r="A42" s="41" t="s">
        <v>209</v>
      </c>
      <c r="C42" s="41" t="s">
        <v>130</v>
      </c>
      <c r="D42" s="78" t="s">
        <v>170</v>
      </c>
      <c r="E42" s="77">
        <v>45793</v>
      </c>
      <c r="F42" s="44">
        <v>86.790747999999994</v>
      </c>
      <c r="G42" s="44">
        <v>108.54391600000002</v>
      </c>
      <c r="H42" s="44">
        <v>104.25468999999998</v>
      </c>
      <c r="I42" s="44">
        <v>102.42892500000001</v>
      </c>
      <c r="J42" s="44"/>
    </row>
    <row r="43" spans="1:10" x14ac:dyDescent="0.25">
      <c r="A43" s="41" t="s">
        <v>210</v>
      </c>
      <c r="D43" s="78" t="s">
        <v>170</v>
      </c>
      <c r="E43" s="77">
        <v>43469</v>
      </c>
      <c r="F43" s="45" t="e">
        <v>#N/A</v>
      </c>
      <c r="G43" s="45" t="e">
        <v>#N/A</v>
      </c>
      <c r="H43" s="45" t="e">
        <v>#N/A</v>
      </c>
      <c r="I43" s="45" t="e">
        <v>#N/A</v>
      </c>
      <c r="J43" s="45"/>
    </row>
    <row r="44" spans="1:10" x14ac:dyDescent="0.25">
      <c r="A44" s="41" t="s">
        <v>211</v>
      </c>
      <c r="D44" s="78" t="s">
        <v>170</v>
      </c>
      <c r="E44" s="77">
        <v>43469</v>
      </c>
      <c r="F44" s="45" t="e">
        <v>#N/A</v>
      </c>
      <c r="G44" s="45" t="e">
        <v>#N/A</v>
      </c>
      <c r="H44" s="45" t="e">
        <v>#N/A</v>
      </c>
      <c r="I44" s="45" t="e">
        <v>#N/A</v>
      </c>
      <c r="J44" s="45"/>
    </row>
    <row r="45" spans="1:10" x14ac:dyDescent="0.25">
      <c r="A45" s="41" t="s">
        <v>212</v>
      </c>
      <c r="C45" s="41" t="s">
        <v>136</v>
      </c>
      <c r="D45" s="78" t="s">
        <v>170</v>
      </c>
      <c r="E45" s="77">
        <v>45695</v>
      </c>
      <c r="F45" s="45">
        <v>88</v>
      </c>
      <c r="G45" s="45">
        <v>133</v>
      </c>
      <c r="H45" s="45">
        <v>142</v>
      </c>
      <c r="I45" s="45">
        <v>156</v>
      </c>
      <c r="J45" s="45"/>
    </row>
    <row r="46" spans="1:10" x14ac:dyDescent="0.25">
      <c r="A46" s="41" t="s">
        <v>213</v>
      </c>
      <c r="C46" s="41" t="s">
        <v>146</v>
      </c>
      <c r="D46" s="78" t="s">
        <v>170</v>
      </c>
      <c r="E46" s="77">
        <v>45876</v>
      </c>
      <c r="F46" s="134">
        <v>5615.5140799999999</v>
      </c>
      <c r="G46" s="134">
        <v>5694.7036883000001</v>
      </c>
      <c r="H46" s="134">
        <v>5936.9012380100012</v>
      </c>
      <c r="I46" s="134">
        <v>8637.9728691700002</v>
      </c>
      <c r="J46" s="44"/>
    </row>
    <row r="47" spans="1:10" x14ac:dyDescent="0.25">
      <c r="E47" s="77"/>
    </row>
    <row r="48" spans="1:10"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21" customFormat="1" ht="165" customHeight="1" x14ac:dyDescent="0.3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3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3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35">
      <c r="A19" s="46">
        <v>43191</v>
      </c>
      <c r="B19" s="81">
        <f>VLOOKUP($A19,dXdata!DATA,MATCH(B$3,dXdata!IDS,0) + 1,FALSE)</f>
        <v>2.3930384336475541</v>
      </c>
      <c r="C19" s="81"/>
    </row>
    <row r="20" spans="1:65" x14ac:dyDescent="0.35">
      <c r="A20" s="46">
        <v>43221</v>
      </c>
      <c r="B20" s="81">
        <f>VLOOKUP($A20,dXdata!DATA,MATCH(B$3,dXdata!IDS,0) + 1,FALSE)</f>
        <v>2.6124818577648812</v>
      </c>
      <c r="C20" s="81"/>
    </row>
    <row r="21" spans="1:65" x14ac:dyDescent="0.35">
      <c r="A21" s="46">
        <v>43252</v>
      </c>
      <c r="B21" s="81">
        <f>VLOOKUP($A21,dXdata!DATA,MATCH(B$3,dXdata!IDS,0) + 1,FALSE)</f>
        <v>2.6181818181818084</v>
      </c>
      <c r="C21" s="81"/>
    </row>
    <row r="22" spans="1:65" x14ac:dyDescent="0.35">
      <c r="A22" s="46">
        <v>43282</v>
      </c>
      <c r="B22" s="81">
        <f>VLOOKUP($A22,dXdata!DATA,MATCH(B$3,dXdata!IDS,0) + 1,FALSE)</f>
        <v>3.3405954974582652</v>
      </c>
      <c r="C22" s="81"/>
    </row>
    <row r="23" spans="1:65" x14ac:dyDescent="0.35">
      <c r="A23" s="46">
        <v>43313</v>
      </c>
      <c r="B23" s="81">
        <f>VLOOKUP($A23,dXdata!DATA,MATCH(B$3,dXdata!IDS,0) + 1,FALSE)</f>
        <v>2.9710144927536097</v>
      </c>
      <c r="C23" s="81"/>
    </row>
    <row r="24" spans="1:65" x14ac:dyDescent="0.35">
      <c r="A24" s="46">
        <v>43344</v>
      </c>
      <c r="B24" s="81">
        <f>VLOOKUP($A24,dXdata!DATA,MATCH(B$3,dXdata!IDS,0) + 1,FALSE)</f>
        <v>2.7616279069767602</v>
      </c>
      <c r="C24" s="81"/>
    </row>
    <row r="25" spans="1:65" x14ac:dyDescent="0.35">
      <c r="A25" s="46">
        <v>43374</v>
      </c>
      <c r="B25" s="81">
        <f>VLOOKUP($A25,dXdata!DATA,MATCH(B$3,dXdata!IDS,0) + 1,FALSE)</f>
        <v>2.532561505065134</v>
      </c>
      <c r="C25" s="81"/>
    </row>
    <row r="26" spans="1:65" x14ac:dyDescent="0.35">
      <c r="A26" s="46">
        <v>43405</v>
      </c>
      <c r="B26" s="81">
        <f>VLOOKUP($A26,dXdata!DATA,MATCH(B$3,dXdata!IDS,0) + 1,FALSE)</f>
        <v>1.4398848092152639</v>
      </c>
      <c r="C26" s="81"/>
    </row>
    <row r="27" spans="1:65" x14ac:dyDescent="0.35">
      <c r="A27" s="46">
        <v>43435</v>
      </c>
      <c r="B27" s="81">
        <f>VLOOKUP($A27,dXdata!DATA,MATCH(B$3,dXdata!IDS,0) + 1,FALSE)</f>
        <v>1.9565217391304346</v>
      </c>
      <c r="C27" s="81"/>
    </row>
    <row r="28" spans="1:65" x14ac:dyDescent="0.3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8"/>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45888</v>
      </c>
      <c r="C15" s="40">
        <v>45888</v>
      </c>
      <c r="D15" s="40">
        <v>45877</v>
      </c>
      <c r="E15" s="40">
        <v>45877</v>
      </c>
      <c r="F15" s="40">
        <v>45877</v>
      </c>
      <c r="G15" s="40">
        <v>45874</v>
      </c>
      <c r="H15" s="40">
        <v>45874</v>
      </c>
      <c r="I15" s="40">
        <v>45874</v>
      </c>
      <c r="J15" s="40">
        <v>45874</v>
      </c>
      <c r="K15" s="40">
        <v>45877</v>
      </c>
      <c r="L15" s="40">
        <v>45874</v>
      </c>
      <c r="M15" s="40">
        <v>45877</v>
      </c>
      <c r="N15" s="40">
        <v>45877</v>
      </c>
      <c r="O15" s="40">
        <v>45876</v>
      </c>
      <c r="P15" s="40">
        <v>45875</v>
      </c>
      <c r="Q15" s="40">
        <v>45877</v>
      </c>
      <c r="R15" s="40">
        <v>45875</v>
      </c>
      <c r="S15" s="40">
        <v>45875</v>
      </c>
      <c r="T15" s="40">
        <v>45875</v>
      </c>
      <c r="U15" s="40">
        <v>45874</v>
      </c>
      <c r="V15" s="40">
        <v>45874</v>
      </c>
      <c r="W15" s="40">
        <v>43188</v>
      </c>
      <c r="X15" s="40">
        <v>45888</v>
      </c>
      <c r="Y15" s="40">
        <v>45876</v>
      </c>
      <c r="Z15" s="40">
        <v>45876</v>
      </c>
      <c r="AA15" s="40">
        <v>45876</v>
      </c>
      <c r="AB15" s="40">
        <v>45876</v>
      </c>
      <c r="AC15" s="40">
        <v>45888</v>
      </c>
      <c r="AD15" s="40">
        <v>45888</v>
      </c>
      <c r="AE15" s="40">
        <v>43714</v>
      </c>
      <c r="AF15" s="40">
        <v>43714</v>
      </c>
      <c r="AG15" s="40">
        <v>45876</v>
      </c>
      <c r="AH15" s="40">
        <v>45876</v>
      </c>
    </row>
    <row r="16" spans="1:34" x14ac:dyDescent="0.25">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5">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5">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5">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5">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5">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5">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5">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5">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5">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5">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5">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5">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5">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5">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5">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5">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5">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5">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5">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5">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5">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5">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5">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5">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5">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5">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5">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375.54939353999998</v>
      </c>
    </row>
    <row r="44" spans="1:34" x14ac:dyDescent="0.25">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5">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5">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5">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5">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400.23251922999998</v>
      </c>
    </row>
    <row r="49" spans="1:34" x14ac:dyDescent="0.25">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5">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5">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5">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5">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5">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5">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5">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232.70513918999995</v>
      </c>
    </row>
    <row r="57" spans="1:34" x14ac:dyDescent="0.25">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272.43848567000003</v>
      </c>
    </row>
    <row r="58" spans="1:34" x14ac:dyDescent="0.25">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5">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5">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320.85215459</v>
      </c>
    </row>
    <row r="61" spans="1:34" x14ac:dyDescent="0.25">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325.45407682999996</v>
      </c>
    </row>
    <row r="62" spans="1:34" x14ac:dyDescent="0.25">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5">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5">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5">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5">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5">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407.64637544999999</v>
      </c>
    </row>
    <row r="68" spans="1:34" x14ac:dyDescent="0.25">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455.40925214000004</v>
      </c>
    </row>
    <row r="69" spans="1:34" x14ac:dyDescent="0.25">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1062.2875802600001</v>
      </c>
    </row>
    <row r="70" spans="1:34" x14ac:dyDescent="0.25">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5">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5">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5">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383.00155788000001</v>
      </c>
    </row>
    <row r="74" spans="1:34" x14ac:dyDescent="0.25">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5">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5">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5">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5">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5">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5">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5">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1360.2</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5">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1366.4</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5">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1372.6</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627.44753559000014</v>
      </c>
    </row>
    <row r="84" spans="1:34" x14ac:dyDescent="0.25">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1378.8</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5">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414.93986176999988</v>
      </c>
    </row>
    <row r="86" spans="1:34" x14ac:dyDescent="0.25">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1391.2</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5">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1397.4</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5">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1403.6</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5">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1409.8</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398.78359657999999</v>
      </c>
    </row>
    <row r="90" spans="1:34" x14ac:dyDescent="0.25">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482.4575389900001</v>
      </c>
    </row>
    <row r="91" spans="1:34" x14ac:dyDescent="0.25">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1422.2</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5">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1429.5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589.56416281999998</v>
      </c>
    </row>
    <row r="93" spans="1:34" x14ac:dyDescent="0.25">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5">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1444.1</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454.58790119000003</v>
      </c>
    </row>
    <row r="95" spans="1:34" x14ac:dyDescent="0.25">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1451.4</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5">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1458.7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5">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422.97160559000008</v>
      </c>
    </row>
    <row r="98" spans="1:34" x14ac:dyDescent="0.25">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518.15304474000004</v>
      </c>
    </row>
    <row r="99" spans="1:34" x14ac:dyDescent="0.25">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1480.6</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5">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1487.9</v>
      </c>
      <c r="R100" s="44">
        <v>0.98702710302611685</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456.99162017999993</v>
      </c>
    </row>
    <row r="101" spans="1:34" x14ac:dyDescent="0.25">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1495.2</v>
      </c>
      <c r="R101" s="44">
        <v>1.3554473515831278</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659.75532835000001</v>
      </c>
    </row>
    <row r="102" spans="1:34" x14ac:dyDescent="0.25">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v>
      </c>
      <c r="R102" s="44">
        <v>1.0420674187129109</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5">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1.4364521430827004</v>
      </c>
      <c r="S103" s="50">
        <v>7.2</v>
      </c>
      <c r="T103" s="50">
        <v>5.25</v>
      </c>
      <c r="U103" s="44">
        <v>8.6843299999999992</v>
      </c>
      <c r="V103" s="50">
        <v>3.5990594512403953</v>
      </c>
      <c r="W103" s="51" t="e">
        <v>#N/A</v>
      </c>
      <c r="X103" s="45">
        <v>1831</v>
      </c>
      <c r="Y103" s="45">
        <v>266</v>
      </c>
      <c r="Z103" s="51">
        <v>2875</v>
      </c>
      <c r="AA103" s="51">
        <v>608535</v>
      </c>
      <c r="AB103" s="51">
        <v>0.82354626181609858</v>
      </c>
      <c r="AC103" s="44">
        <v>38.561856229541604</v>
      </c>
      <c r="AD103" s="44">
        <v>8.5502690000000001</v>
      </c>
      <c r="AE103" s="45" t="e">
        <v>#N/A</v>
      </c>
      <c r="AF103" s="45" t="e">
        <v>#N/A</v>
      </c>
      <c r="AG103" s="45">
        <v>17</v>
      </c>
      <c r="AH103" s="134">
        <v>1247.2227134600003</v>
      </c>
    </row>
    <row r="104" spans="1:34" x14ac:dyDescent="0.25">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1.4789790025317329</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507.08648582000006</v>
      </c>
    </row>
    <row r="105" spans="1:34" x14ac:dyDescent="0.25">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1.7379592140831956</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664.55305662000001</v>
      </c>
    </row>
    <row r="106" spans="1:34" x14ac:dyDescent="0.25">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1.938616968248752</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617.48029025999995</v>
      </c>
    </row>
    <row r="107" spans="1:34" x14ac:dyDescent="0.25">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1.8463275772832022</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753.52191383000002</v>
      </c>
    </row>
    <row r="108" spans="1:34" x14ac:dyDescent="0.25">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2.1704447087313117</v>
      </c>
      <c r="S108" s="50">
        <v>6.45</v>
      </c>
      <c r="T108" s="50">
        <v>4.5</v>
      </c>
      <c r="U108" s="44">
        <v>8.7958200000000009</v>
      </c>
      <c r="V108" s="50">
        <v>3.7676224192226182</v>
      </c>
      <c r="W108" s="51" t="e">
        <v>#N/A</v>
      </c>
      <c r="X108" s="45">
        <v>2090</v>
      </c>
      <c r="Y108" s="45">
        <v>202</v>
      </c>
      <c r="Z108" s="51">
        <v>2000</v>
      </c>
      <c r="AA108" s="51">
        <v>622206</v>
      </c>
      <c r="AB108" s="51">
        <v>0.54244643341470034</v>
      </c>
      <c r="AC108" s="44">
        <v>31.300570241765413</v>
      </c>
      <c r="AD108" s="44">
        <v>8.2275120000000008</v>
      </c>
      <c r="AE108" s="45" t="e">
        <v>#N/A</v>
      </c>
      <c r="AF108" s="45" t="e">
        <v>#N/A</v>
      </c>
      <c r="AG108" s="45">
        <v>6</v>
      </c>
      <c r="AH108" s="134">
        <v>825.86758202999988</v>
      </c>
    </row>
    <row r="109" spans="1:34" x14ac:dyDescent="0.25">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2.2826953257327087</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681.48450249999996</v>
      </c>
    </row>
    <row r="110" spans="1:34" x14ac:dyDescent="0.25">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1.8715114125648746</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577.97141770999997</v>
      </c>
    </row>
    <row r="111" spans="1:34" x14ac:dyDescent="0.25">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2.232219975636629</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836.19387504999986</v>
      </c>
    </row>
    <row r="112" spans="1:34" x14ac:dyDescent="0.25">
      <c r="A112" s="43">
        <v>45658</v>
      </c>
      <c r="B112" s="50">
        <v>2.6674570243034879</v>
      </c>
      <c r="C112" s="44">
        <v>1.8951358180669509</v>
      </c>
      <c r="D112" s="44">
        <v>7.4</v>
      </c>
      <c r="E112" s="44">
        <v>6.6</v>
      </c>
      <c r="F112" s="45">
        <v>1031.3</v>
      </c>
      <c r="G112" s="45">
        <v>54870</v>
      </c>
      <c r="H112" s="44">
        <v>-0.65181966322650498</v>
      </c>
      <c r="I112" s="45">
        <v>17430</v>
      </c>
      <c r="J112" s="44">
        <v>0.4610951008645614</v>
      </c>
      <c r="K112" s="50">
        <v>3.2357906584130625</v>
      </c>
      <c r="L112" s="44">
        <v>6.0283381979426842</v>
      </c>
      <c r="M112" s="44">
        <v>4.3360433604336057</v>
      </c>
      <c r="N112" s="44">
        <v>4.2599434905455258</v>
      </c>
      <c r="O112" s="50">
        <v>75.739999999999995</v>
      </c>
      <c r="P112" s="51">
        <v>1.9305000000000001</v>
      </c>
      <c r="Q112" s="44">
        <v>1549.4</v>
      </c>
      <c r="R112" s="44">
        <v>2.3650251161205116</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394.9804029</v>
      </c>
    </row>
    <row r="113" spans="1:34" x14ac:dyDescent="0.25">
      <c r="A113" s="43">
        <v>45689</v>
      </c>
      <c r="B113" s="50">
        <v>2.8268551236749095</v>
      </c>
      <c r="C113" s="44">
        <v>2.6448362720402852</v>
      </c>
      <c r="D113" s="44">
        <v>7.2</v>
      </c>
      <c r="E113" s="44">
        <v>6.6</v>
      </c>
      <c r="F113" s="45">
        <v>1036.8</v>
      </c>
      <c r="G113" s="45">
        <v>57050</v>
      </c>
      <c r="H113" s="44">
        <v>5.3749538234207694</v>
      </c>
      <c r="I113" s="45">
        <v>18230</v>
      </c>
      <c r="J113" s="44">
        <v>7.1092831962397129</v>
      </c>
      <c r="K113" s="50">
        <v>2.6111111111110974</v>
      </c>
      <c r="L113" s="44">
        <v>6.7303163209547545</v>
      </c>
      <c r="M113" s="44">
        <v>4.0431266846361114</v>
      </c>
      <c r="N113" s="44">
        <v>3.67098689450438</v>
      </c>
      <c r="O113" s="50">
        <v>71.53</v>
      </c>
      <c r="P113" s="51">
        <v>2.0714999999999999</v>
      </c>
      <c r="Q113" s="44">
        <v>1553.8</v>
      </c>
      <c r="R113" s="44">
        <v>1.5605549625709925</v>
      </c>
      <c r="S113" s="50">
        <v>5.2</v>
      </c>
      <c r="T113" s="50">
        <v>3.25</v>
      </c>
      <c r="U113" s="44">
        <v>8.9842680000000001</v>
      </c>
      <c r="V113" s="50">
        <v>3.8213965278414559</v>
      </c>
      <c r="W113" s="51" t="e">
        <v>#N/A</v>
      </c>
      <c r="X113" s="45">
        <v>2407</v>
      </c>
      <c r="Y113" s="45">
        <v>181</v>
      </c>
      <c r="Z113" s="51">
        <v>1719</v>
      </c>
      <c r="AA113" s="51">
        <v>612434</v>
      </c>
      <c r="AB113" s="51">
        <v>0.60742049469964665</v>
      </c>
      <c r="AC113" s="44">
        <v>30.950474883202396</v>
      </c>
      <c r="AD113" s="44">
        <v>8.6017530000000004</v>
      </c>
      <c r="AE113" s="45" t="e">
        <v>#N/A</v>
      </c>
      <c r="AF113" s="45" t="e">
        <v>#N/A</v>
      </c>
      <c r="AG113" s="45">
        <v>32</v>
      </c>
      <c r="AH113" s="134">
        <v>649.66623666999999</v>
      </c>
    </row>
    <row r="114" spans="1:34" x14ac:dyDescent="0.25">
      <c r="A114" s="43">
        <v>45717</v>
      </c>
      <c r="B114" s="50">
        <v>3.0000000000000027</v>
      </c>
      <c r="C114" s="44">
        <v>2.3153942428034924</v>
      </c>
      <c r="D114" s="44">
        <v>7.7</v>
      </c>
      <c r="E114" s="44">
        <v>6.9</v>
      </c>
      <c r="F114" s="45">
        <v>1023</v>
      </c>
      <c r="G114" s="45">
        <v>57990</v>
      </c>
      <c r="H114" s="44">
        <v>8.7176602924634352</v>
      </c>
      <c r="I114" s="45">
        <v>18730</v>
      </c>
      <c r="J114" s="44">
        <v>10.894020130254578</v>
      </c>
      <c r="K114" s="50">
        <v>2.433628318584069</v>
      </c>
      <c r="L114" s="44">
        <v>5.5104262633446366</v>
      </c>
      <c r="M114" s="44">
        <v>3.7135278514588865</v>
      </c>
      <c r="N114" s="44">
        <v>3.768178236263342</v>
      </c>
      <c r="O114" s="50">
        <v>68.239999999999995</v>
      </c>
      <c r="P114" s="51">
        <v>1.9519</v>
      </c>
      <c r="Q114" s="44">
        <v>1558.2</v>
      </c>
      <c r="R114" s="44">
        <v>1.8332562653599727</v>
      </c>
      <c r="S114" s="50">
        <v>4.95</v>
      </c>
      <c r="T114" s="50">
        <v>3</v>
      </c>
      <c r="U114" s="44">
        <v>9.0347150000000003</v>
      </c>
      <c r="V114" s="50">
        <v>3.8472164513457616</v>
      </c>
      <c r="W114" s="51" t="e">
        <v>#N/A</v>
      </c>
      <c r="X114" s="45">
        <v>2235</v>
      </c>
      <c r="Y114" s="45">
        <v>238</v>
      </c>
      <c r="Z114" s="51">
        <v>2156</v>
      </c>
      <c r="AA114" s="51">
        <v>639578</v>
      </c>
      <c r="AB114" s="51">
        <v>0.53671894448593482</v>
      </c>
      <c r="AC114" s="44">
        <v>32.379046749542773</v>
      </c>
      <c r="AD114" s="44">
        <v>8.4163029999999992</v>
      </c>
      <c r="AE114" s="45" t="e">
        <v>#N/A</v>
      </c>
      <c r="AF114" s="45" t="e">
        <v>#N/A</v>
      </c>
      <c r="AG114" s="45">
        <v>20</v>
      </c>
      <c r="AH114" s="134">
        <v>675.70226941999999</v>
      </c>
    </row>
    <row r="115" spans="1:34" x14ac:dyDescent="0.25">
      <c r="A115" s="43">
        <v>45748</v>
      </c>
      <c r="B115" s="50">
        <v>1.574344023323615</v>
      </c>
      <c r="C115" s="44">
        <v>1.7434620174346271</v>
      </c>
      <c r="D115" s="44">
        <v>7.8</v>
      </c>
      <c r="E115" s="44">
        <v>6.9</v>
      </c>
      <c r="F115" s="45">
        <v>1021.6</v>
      </c>
      <c r="G115" s="45">
        <v>58920</v>
      </c>
      <c r="H115" s="44">
        <v>15.552069033143745</v>
      </c>
      <c r="I115" s="45">
        <v>19400</v>
      </c>
      <c r="J115" s="44">
        <v>17.575757575757578</v>
      </c>
      <c r="K115" s="50">
        <v>0.13642564802183177</v>
      </c>
      <c r="L115" s="44">
        <v>4.9091018754390703</v>
      </c>
      <c r="M115" s="44">
        <v>2.3498694516971508</v>
      </c>
      <c r="N115" s="44">
        <v>1.8066783831282907</v>
      </c>
      <c r="O115" s="50">
        <v>63.54</v>
      </c>
      <c r="P115" s="51">
        <v>2.1023000000000001</v>
      </c>
      <c r="Q115" s="44">
        <v>1562.6</v>
      </c>
      <c r="R115" s="44">
        <v>1.4231416397835872</v>
      </c>
      <c r="S115" s="50">
        <v>4.95</v>
      </c>
      <c r="T115" s="50">
        <v>3</v>
      </c>
      <c r="U115" s="44">
        <v>9.0102080000000004</v>
      </c>
      <c r="V115" s="50">
        <v>3.8650288570164606</v>
      </c>
      <c r="W115" s="51" t="e">
        <v>#N/A</v>
      </c>
      <c r="X115" s="45">
        <v>3102</v>
      </c>
      <c r="Y115" s="45">
        <v>251</v>
      </c>
      <c r="Z115" s="51">
        <v>2230</v>
      </c>
      <c r="AA115" s="51">
        <v>646566</v>
      </c>
      <c r="AB115" s="51">
        <v>0.55252725470763131</v>
      </c>
      <c r="AC115" s="44">
        <v>29.712610477636836</v>
      </c>
      <c r="AD115" s="44">
        <v>8.4954169999999998</v>
      </c>
      <c r="AE115" s="45" t="e">
        <v>#N/A</v>
      </c>
      <c r="AF115" s="45" t="e">
        <v>#N/A</v>
      </c>
      <c r="AG115" s="45">
        <v>13</v>
      </c>
      <c r="AH115" s="134">
        <v>729.5278003200001</v>
      </c>
    </row>
    <row r="116" spans="1:34" x14ac:dyDescent="0.25">
      <c r="A116" s="43">
        <v>45778</v>
      </c>
      <c r="B116" s="50">
        <v>1.8033740546829602</v>
      </c>
      <c r="C116" s="44">
        <v>1.7337461300309664</v>
      </c>
      <c r="D116" s="44">
        <v>8.1</v>
      </c>
      <c r="E116" s="44">
        <v>7</v>
      </c>
      <c r="F116" s="45">
        <v>1034</v>
      </c>
      <c r="G116" s="45">
        <v>59000</v>
      </c>
      <c r="H116" s="44">
        <v>15.505090054815973</v>
      </c>
      <c r="I116" s="45">
        <v>19770</v>
      </c>
      <c r="J116" s="44">
        <v>18.100358422939067</v>
      </c>
      <c r="K116" s="50">
        <v>0.49193768789286274</v>
      </c>
      <c r="L116" s="44">
        <v>4.1761140406517017</v>
      </c>
      <c r="M116" s="44">
        <v>0.77319587628867925</v>
      </c>
      <c r="N116" s="44">
        <v>-9.6618357487932016E-2</v>
      </c>
      <c r="O116" s="50">
        <v>62.17</v>
      </c>
      <c r="P116" s="51">
        <v>1.9653</v>
      </c>
      <c r="Q116" s="44">
        <v>1567.7133839773423</v>
      </c>
      <c r="R116" s="44">
        <v>1.2384570914498294</v>
      </c>
      <c r="S116" s="50">
        <v>4.95</v>
      </c>
      <c r="T116" s="50">
        <v>3</v>
      </c>
      <c r="U116" s="44">
        <v>8.9224359999999994</v>
      </c>
      <c r="V116" s="50">
        <v>3.8329395844593535</v>
      </c>
      <c r="W116" s="51" t="e">
        <v>#N/A</v>
      </c>
      <c r="X116" s="45">
        <v>3039</v>
      </c>
      <c r="Y116" s="45">
        <v>226</v>
      </c>
      <c r="Z116" s="51">
        <v>2560</v>
      </c>
      <c r="AA116" s="51">
        <v>650239</v>
      </c>
      <c r="AB116" s="51">
        <v>0.52892561983471076</v>
      </c>
      <c r="AC116" s="44">
        <v>28.745024879546012</v>
      </c>
      <c r="AD116" s="44">
        <v>7.8898320000000002</v>
      </c>
      <c r="AE116" s="45" t="e">
        <v>#N/A</v>
      </c>
      <c r="AF116" s="45" t="e">
        <v>#N/A</v>
      </c>
      <c r="AG116" s="45">
        <v>8</v>
      </c>
      <c r="AH116" s="134">
        <v>754.16265009999995</v>
      </c>
    </row>
    <row r="117" spans="1:34" x14ac:dyDescent="0.25">
      <c r="A117" s="43">
        <v>45809</v>
      </c>
      <c r="B117" s="50">
        <v>1.8593840790238403</v>
      </c>
      <c r="C117" s="44">
        <v>1.8587360594795488</v>
      </c>
      <c r="D117" s="44">
        <v>7.3</v>
      </c>
      <c r="E117" s="44">
        <v>6.8</v>
      </c>
      <c r="F117" s="45">
        <v>1059.0999999999999</v>
      </c>
      <c r="G117" s="45" t="e">
        <v>#N/A</v>
      </c>
      <c r="H117" s="44" t="e">
        <v>#N/A</v>
      </c>
      <c r="I117" s="45" t="e">
        <v>#N/A</v>
      </c>
      <c r="J117" s="44" t="e">
        <v>#N/A</v>
      </c>
      <c r="K117" s="50">
        <v>3.9043167445697025</v>
      </c>
      <c r="L117" s="44" t="e">
        <v>#N/A</v>
      </c>
      <c r="M117" s="44">
        <v>1.2820512820512775</v>
      </c>
      <c r="N117" s="44">
        <v>0.95309928688973589</v>
      </c>
      <c r="O117" s="50">
        <v>68.17</v>
      </c>
      <c r="P117" s="51">
        <v>1.3413999999999999</v>
      </c>
      <c r="Q117" s="44">
        <v>1572.0033632208135</v>
      </c>
      <c r="R117" s="44" t="e">
        <v>#N/A</v>
      </c>
      <c r="S117" s="50">
        <v>4.95</v>
      </c>
      <c r="T117" s="50">
        <v>3</v>
      </c>
      <c r="U117" s="44" t="e">
        <v>#N/A</v>
      </c>
      <c r="V117" s="50" t="e">
        <v>#N/A</v>
      </c>
      <c r="W117" s="51" t="e">
        <v>#N/A</v>
      </c>
      <c r="X117" s="45">
        <v>2300</v>
      </c>
      <c r="Y117" s="45">
        <v>242</v>
      </c>
      <c r="Z117" s="51">
        <v>2286</v>
      </c>
      <c r="AA117" s="51">
        <v>646052</v>
      </c>
      <c r="AB117" s="51">
        <v>0.54132133554345252</v>
      </c>
      <c r="AC117" s="44">
        <v>30.434088568329642</v>
      </c>
      <c r="AD117" s="44">
        <v>8.0350560000000009</v>
      </c>
      <c r="AE117" s="45" t="e">
        <v>#N/A</v>
      </c>
      <c r="AF117" s="45" t="e">
        <v>#N/A</v>
      </c>
      <c r="AG117" s="45">
        <v>16</v>
      </c>
      <c r="AH117" s="134">
        <v>1380.72026454</v>
      </c>
    </row>
    <row r="118" spans="1:34" x14ac:dyDescent="0.25">
      <c r="A118" s="43">
        <v>45839</v>
      </c>
      <c r="B118" s="50">
        <v>1.3279445727482742</v>
      </c>
      <c r="C118" s="44">
        <v>1.7273288093769379</v>
      </c>
      <c r="D118" s="44">
        <v>7.5</v>
      </c>
      <c r="E118" s="44">
        <v>6.9</v>
      </c>
      <c r="F118" s="45">
        <v>1069.2</v>
      </c>
      <c r="G118" s="45" t="e">
        <v>#N/A</v>
      </c>
      <c r="H118" s="44" t="e">
        <v>#N/A</v>
      </c>
      <c r="I118" s="45" t="e">
        <v>#N/A</v>
      </c>
      <c r="J118" s="44" t="e">
        <v>#N/A</v>
      </c>
      <c r="K118" s="50">
        <v>3.4739454094292688</v>
      </c>
      <c r="L118" s="44" t="e">
        <v>#N/A</v>
      </c>
      <c r="M118" s="44">
        <v>2.564102564102555</v>
      </c>
      <c r="N118" s="44">
        <v>2.3084278104084088</v>
      </c>
      <c r="O118" s="50">
        <v>68.39</v>
      </c>
      <c r="P118" s="51">
        <v>1.1935</v>
      </c>
      <c r="Q118" s="44">
        <v>1578.8793841546744</v>
      </c>
      <c r="R118" s="44" t="e">
        <v>#N/A</v>
      </c>
      <c r="S118" s="50">
        <v>4.95</v>
      </c>
      <c r="T118" s="50">
        <v>3</v>
      </c>
      <c r="U118" s="44" t="e">
        <v>#N/A</v>
      </c>
      <c r="V118" s="50" t="e">
        <v>#N/A</v>
      </c>
      <c r="W118" s="51" t="e">
        <v>#N/A</v>
      </c>
      <c r="X118" s="45">
        <v>1889</v>
      </c>
      <c r="Y118" s="45" t="e">
        <v>#N/A</v>
      </c>
      <c r="Z118" s="51">
        <v>2099</v>
      </c>
      <c r="AA118" s="51">
        <v>616686</v>
      </c>
      <c r="AB118" s="51">
        <v>0.53669138327793409</v>
      </c>
      <c r="AC118" s="44" t="e">
        <v>#N/A</v>
      </c>
      <c r="AD118" s="44" t="e">
        <v>#N/A</v>
      </c>
      <c r="AE118" s="45" t="e">
        <v>#N/A</v>
      </c>
      <c r="AF118" s="45" t="e">
        <v>#N/A</v>
      </c>
      <c r="AG118" s="45" t="e">
        <v>#N/A</v>
      </c>
      <c r="AH118" s="134">
        <v>695.38262846999999</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2025-08-19T15:39:04Z</dcterms:modified>
</cp:coreProperties>
</file>