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pieocnas\WSA_CH$\Affordable_Housing\Partnerships\HCI - Housing Capital Initiative\Terms of Reference and Evaluation Guide\"/>
    </mc:Choice>
  </mc:AlternateContent>
  <xr:revisionPtr revIDLastSave="0" documentId="13_ncr:1_{E9259A7A-3F0F-491D-88EA-8D56C3C2E0EA}" xr6:coauthVersionLast="47" xr6:coauthVersionMax="47" xr10:uidLastSave="{00000000-0000-0000-0000-000000000000}"/>
  <workbookProtection workbookAlgorithmName="SHA-512" workbookHashValue="YABtQ46dnYd31K44g0STwpRFmUzJ4cxQRJMzbkcAnRy7yWul+hdm6qD4ReD/Q129x0owYfkC37SMRyAdQZ9ZEA==" workbookSaltValue="g+yTtGtou4j3+SOhMWs+DQ==" workbookSpinCount="100000" lockStructure="1"/>
  <bookViews>
    <workbookView xWindow="-28920" yWindow="-4545" windowWidth="29040" windowHeight="15720" xr2:uid="{01ADD8B0-195A-492B-A713-5AC391968BD1}"/>
  </bookViews>
  <sheets>
    <sheet name="Facility Proforma" sheetId="1" r:id="rId1"/>
    <sheet name="Property Expenses Defini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 i="1" l="1"/>
  <c r="I13" i="1"/>
  <c r="F63" i="1"/>
  <c r="F66" i="1" s="1"/>
  <c r="F44" i="1" s="1"/>
  <c r="C91" i="1"/>
  <c r="C90" i="1"/>
  <c r="F32" i="1"/>
  <c r="F75" i="1"/>
  <c r="E77" i="1" l="1"/>
  <c r="I11" i="1" l="1"/>
  <c r="I12" i="1"/>
  <c r="I14" i="1"/>
  <c r="I10" i="1"/>
  <c r="E81" i="1" l="1"/>
  <c r="E82" i="1" s="1"/>
  <c r="F49" i="1" s="1"/>
  <c r="E83" i="1" l="1"/>
  <c r="E84" i="1" s="1"/>
  <c r="D15" i="1"/>
  <c r="G15" i="1"/>
  <c r="H15" i="1"/>
  <c r="F41" i="1" l="1"/>
  <c r="F43" i="1"/>
  <c r="G16" i="1"/>
  <c r="G17" i="1" s="1"/>
  <c r="F34" i="1" s="1"/>
  <c r="F35" i="1" s="1"/>
  <c r="E90" i="1" s="1"/>
  <c r="I15" i="1"/>
  <c r="F46" i="1"/>
  <c r="F50" i="1"/>
  <c r="F42" i="1"/>
  <c r="F45" i="1" l="1"/>
  <c r="F47" i="1"/>
  <c r="F51" i="1" l="1"/>
  <c r="F53" i="1"/>
  <c r="E91" i="1" s="1"/>
  <c r="E92" i="1" s="1"/>
</calcChain>
</file>

<file path=xl/sharedStrings.xml><?xml version="1.0" encoding="utf-8"?>
<sst xmlns="http://schemas.openxmlformats.org/spreadsheetml/2006/main" count="95" uniqueCount="81">
  <si>
    <t>Number of payments per year</t>
  </si>
  <si>
    <t>Interest Cost</t>
  </si>
  <si>
    <t>Total number of payments</t>
  </si>
  <si>
    <t>Utility (cable/telephone/internet)</t>
  </si>
  <si>
    <t>Unit Type</t>
  </si>
  <si>
    <t># of Proposed Units</t>
  </si>
  <si>
    <t>Parking stall rent</t>
  </si>
  <si>
    <t>Meeting space rent</t>
  </si>
  <si>
    <t>Property tax (2023 combined millrate = 0.0065718)</t>
  </si>
  <si>
    <t>Debt payment per month</t>
  </si>
  <si>
    <t>Sum of debt payments</t>
  </si>
  <si>
    <t>Hard Costs</t>
  </si>
  <si>
    <t>Daycare fees</t>
  </si>
  <si>
    <t>Cash</t>
  </si>
  <si>
    <t>Recurring maintenance ($300/unit/year)</t>
  </si>
  <si>
    <t>Non-Recurring maintenance ($300/unit/year)</t>
  </si>
  <si>
    <t>Preventive maintenance ($800/unit/year)</t>
  </si>
  <si>
    <t>Reserve contribution ($1200/unit/year)</t>
  </si>
  <si>
    <t>Other Revenue Sources (estimated monthly)</t>
  </si>
  <si>
    <t>Residential Rent</t>
  </si>
  <si>
    <t>Storage locker rent</t>
  </si>
  <si>
    <t>Insurance (0.05% of project cost)</t>
  </si>
  <si>
    <t>Other</t>
  </si>
  <si>
    <t xml:space="preserve">    Source:</t>
  </si>
  <si>
    <t>Property Management (15% of revenue)</t>
  </si>
  <si>
    <t>Administration (5% of revenue)</t>
  </si>
  <si>
    <t>Annual interest rate</t>
  </si>
  <si>
    <t>Amortization (in years)</t>
  </si>
  <si>
    <t>Description</t>
  </si>
  <si>
    <t>Total</t>
  </si>
  <si>
    <t>Total (B)</t>
  </si>
  <si>
    <t>Total Monthly Revenue (A + B)</t>
  </si>
  <si>
    <t>Loan amount (C-D)</t>
  </si>
  <si>
    <t>Total (C)</t>
  </si>
  <si>
    <t>Total (D)</t>
  </si>
  <si>
    <t>Commercial rent</t>
  </si>
  <si>
    <t>Amount</t>
  </si>
  <si>
    <t>Net Operating Income</t>
  </si>
  <si>
    <t>DIFFERENCE</t>
  </si>
  <si>
    <t>Total Annual Revenue</t>
  </si>
  <si>
    <t>Annual</t>
  </si>
  <si>
    <t>Total Annual Expenses</t>
  </si>
  <si>
    <t>Gross Revenue</t>
  </si>
  <si>
    <t>Less vacancy and bad debt (2%)</t>
  </si>
  <si>
    <t>Proposed Project Cost</t>
  </si>
  <si>
    <t>Monthly Rent</t>
  </si>
  <si>
    <t>Net Revenue (A)</t>
  </si>
  <si>
    <t>Recurring maintenance</t>
  </si>
  <si>
    <t>Utility charges ($100/unit/month)</t>
  </si>
  <si>
    <r>
      <t>Preventive maintenance is easily described as </t>
    </r>
    <r>
      <rPr>
        <b/>
        <sz val="12"/>
        <rFont val="Calibri"/>
        <family val="2"/>
        <scheme val="minor"/>
      </rPr>
      <t>regular and routine inspections that look for wear before symptoms appear</t>
    </r>
    <r>
      <rPr>
        <sz val="12"/>
        <rFont val="Calibri"/>
        <family val="2"/>
        <scheme val="minor"/>
      </rPr>
      <t>.</t>
    </r>
  </si>
  <si>
    <t>the monthly financial allocation to a dedicated reserve fund, required to provide financial resource to lifecycle maintenance or to resolve an unforeseen consequence impacting the operational capacity of the building to ensure the health and safety of residents are maintained, and the facility remains fully functional.</t>
  </si>
  <si>
    <t>a planned and recurring task performed on facility equipment, machinery, or systems at predetermined intervals to ensure their continued operational efficiency, reliability, and safety.</t>
  </si>
  <si>
    <t>an unplanned task performed on facility equipment, machinery, or systems at random and unpredicted time to ensure their continued operational efficiency, reliability, and safety.</t>
  </si>
  <si>
    <t>all monetary charges related to the provision of natural gas, water, sewer, garbage collection and electricity (unless separately metered) to support operation of the building, the property, and each individual residential unit.</t>
  </si>
  <si>
    <t>residential assessment class property taxes payable annually to The City of Calgary, including Municipal taxes and Provincial taxes.</t>
  </si>
  <si>
    <t>Project Expenses Definitions</t>
  </si>
  <si>
    <t>the costs to retain third-party contractor services to take responsibility for the day-to-day repairs and ongoing maintenance, security, and upkeep of building and lands.</t>
  </si>
  <si>
    <t>regular and routine maintenance performed on physical assets to reduce the chances of failure, and unplanned downtime performed while building systems and equipment are still working to prevent unexpected breakdowns.</t>
  </si>
  <si>
    <t>the administrative cost to support collecting rent, managing tenant needs, preparation of leases and lease renewals, drafting and reconciling facility and operational budgets, procurement and paying invoices, human resources, assembling funding applications, etc</t>
  </si>
  <si>
    <t>the cost of insuring the property and all improvements against damage or loss.</t>
  </si>
  <si>
    <t>the monthly mortgage payment to service the facility debt, including interest.</t>
  </si>
  <si>
    <t>Other:</t>
  </si>
  <si>
    <t>Soft Costs (fixed 18% of hard cost)</t>
  </si>
  <si>
    <t>Project Proforma</t>
  </si>
  <si>
    <r>
      <t xml:space="preserve">If the DIFFERENCE is less than zero, the Project Proforma supports a </t>
    </r>
    <r>
      <rPr>
        <sz val="11"/>
        <color rgb="FFFF0000"/>
        <rFont val="Arial"/>
        <family val="2"/>
      </rPr>
      <t>negative</t>
    </r>
    <r>
      <rPr>
        <sz val="11"/>
        <color theme="1"/>
        <rFont val="Arial"/>
        <family val="2"/>
      </rPr>
      <t xml:space="preserve"> net operating income.</t>
    </r>
  </si>
  <si>
    <r>
      <t xml:space="preserve">If the DIFFERENCE is greater than zero, the Project Proforma supports a </t>
    </r>
    <r>
      <rPr>
        <sz val="11"/>
        <color theme="9" tint="-0.249977111117893"/>
        <rFont val="Arial"/>
        <family val="2"/>
      </rPr>
      <t>positive</t>
    </r>
    <r>
      <rPr>
        <sz val="11"/>
        <color theme="1"/>
        <rFont val="Arial"/>
        <family val="2"/>
      </rPr>
      <t xml:space="preserve"> net operating income.</t>
    </r>
  </si>
  <si>
    <t>Property tax (2023 combined mill rate = 0.0065718)</t>
  </si>
  <si>
    <t>Insurance ($375/unit/year)</t>
  </si>
  <si>
    <t>Debt payment (monthly x 12)</t>
  </si>
  <si>
    <t>Studio</t>
  </si>
  <si>
    <t>Monthly Rent as a % of Maximum Permitted</t>
  </si>
  <si>
    <t>Maximum Permitted Rent</t>
  </si>
  <si>
    <t>Contingency</t>
  </si>
  <si>
    <t>Sources of Capital Funding (Confirmed/Anticipated)</t>
  </si>
  <si>
    <t>Other (Duplex/Rowhouse)</t>
  </si>
  <si>
    <r>
      <rPr>
        <sz val="11"/>
        <color theme="1"/>
        <rFont val="Arial"/>
        <family val="2"/>
      </rPr>
      <t xml:space="preserve">Completion of the Project Proforma spreadsheet below is mandatory pursuant to the </t>
    </r>
    <r>
      <rPr>
        <b/>
        <sz val="11"/>
        <color theme="1"/>
        <rFont val="Arial"/>
        <family val="2"/>
      </rPr>
      <t>Applicant Guide</t>
    </r>
    <r>
      <rPr>
        <sz val="11"/>
        <color theme="1"/>
        <rFont val="Arial"/>
        <family val="2"/>
      </rPr>
      <t xml:space="preserve">.  The purpose of the Project Proforma is to collect and evaluate project revenue and expense data as a means to satisy the </t>
    </r>
    <r>
      <rPr>
        <b/>
        <sz val="11"/>
        <color theme="1"/>
        <rFont val="Arial"/>
        <family val="2"/>
      </rPr>
      <t>Financial Operating Plan and Viability</t>
    </r>
    <r>
      <rPr>
        <sz val="11"/>
        <color theme="1"/>
        <rFont val="Arial"/>
        <family val="2"/>
      </rPr>
      <t xml:space="preserve">. Applicants are asked to input project specific data into cells highlighted in yellow.  
Through predetermined and fixed formulas, the input data will inform </t>
    </r>
    <r>
      <rPr>
        <b/>
        <sz val="11"/>
        <color theme="1"/>
        <rFont val="Arial"/>
        <family val="2"/>
      </rPr>
      <t>Viability</t>
    </r>
    <r>
      <rPr>
        <sz val="11"/>
        <color theme="1"/>
        <rFont val="Arial"/>
        <family val="2"/>
      </rPr>
      <t xml:space="preserve">. Projects demonstrating a positive net operating income will yield a higher score and greatly aid in the likelihood of a successful application.  Projects with a negative operating income require the Applicant to provide a written plan outlining how financial shortfalls will be accommodated to maintain project </t>
    </r>
    <r>
      <rPr>
        <b/>
        <sz val="11"/>
        <color theme="1"/>
        <rFont val="Arial"/>
        <family val="2"/>
      </rPr>
      <t>Viability</t>
    </r>
    <r>
      <rPr>
        <sz val="11"/>
        <color theme="1"/>
        <rFont val="Arial"/>
        <family val="2"/>
      </rPr>
      <t>.</t>
    </r>
  </si>
  <si>
    <t>Purchase price of Land/Existing Building</t>
  </si>
  <si>
    <t>Project Costs, Sources of Funding, and Debt Servicing'</t>
  </si>
  <si>
    <t>Expenses</t>
  </si>
  <si>
    <t>Revenue</t>
  </si>
  <si>
    <t>Appendix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</si>
</sst>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409]* #,##0_);_([$$-409]* \(#,##0\);_([$$-409]* &quot;-&quot;??_);_(@_)"/>
    <numFmt numFmtId="165" formatCode="_(&quot;$&quot;* #,##0_);_(&quot;$&quot;* \(#,##0\);_(&quot;$&quot;* &quot;-&quot;??_);_(@_)"/>
    <numFmt numFmtId="166" formatCode="_(&quot;$&quot;* #,##0.0_);_(&quot;$&quot;* \(#,##0.0\);_(&quot;$&quot;* &quot;-&quot;??_);_(@_)"/>
    <numFmt numFmtId="167" formatCode="_([$$-409]* #,##0.00_);_([$$-409]* \(#,##0.00\);_([$$-409]* &quot;-&quot;??_);_(@_)"/>
  </numFmts>
  <fonts count="14" x14ac:knownFonts="1">
    <font>
      <sz val="11"/>
      <color theme="1"/>
      <name val="Calibri"/>
      <family val="2"/>
      <scheme val="minor"/>
    </font>
    <font>
      <sz val="11"/>
      <color theme="1"/>
      <name val="Calibri"/>
      <family val="2"/>
      <scheme val="minor"/>
    </font>
    <font>
      <sz val="12"/>
      <name val="Calibri"/>
      <family val="2"/>
      <scheme val="minor"/>
    </font>
    <font>
      <b/>
      <sz val="12"/>
      <name val="Calibri"/>
      <family val="2"/>
      <scheme val="minor"/>
    </font>
    <font>
      <b/>
      <sz val="18"/>
      <name val="Calibri"/>
      <family val="2"/>
      <scheme val="minor"/>
    </font>
    <font>
      <sz val="11"/>
      <color theme="1"/>
      <name val="Arial"/>
      <family val="2"/>
    </font>
    <font>
      <b/>
      <sz val="20"/>
      <color theme="1"/>
      <name val="Arial"/>
      <family val="2"/>
    </font>
    <font>
      <b/>
      <sz val="11"/>
      <color theme="1"/>
      <name val="Arial"/>
      <family val="2"/>
    </font>
    <font>
      <b/>
      <sz val="24"/>
      <color theme="1"/>
      <name val="Arial"/>
      <family val="2"/>
    </font>
    <font>
      <b/>
      <u/>
      <sz val="14"/>
      <color theme="1"/>
      <name val="Arial"/>
      <family val="2"/>
    </font>
    <font>
      <b/>
      <sz val="18"/>
      <color theme="1"/>
      <name val="Arial"/>
      <family val="2"/>
    </font>
    <font>
      <u/>
      <sz val="11"/>
      <color theme="1"/>
      <name val="Arial"/>
      <family val="2"/>
    </font>
    <font>
      <sz val="11"/>
      <color rgb="FFFF0000"/>
      <name val="Arial"/>
      <family val="2"/>
    </font>
    <font>
      <sz val="11"/>
      <color theme="9" tint="-0.249977111117893"/>
      <name val="Arial"/>
      <family val="2"/>
    </font>
  </fonts>
  <fills count="5">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rgb="FFF8F8F8"/>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02">
    <xf numFmtId="0" fontId="0" fillId="0" borderId="0" xfId="0"/>
    <xf numFmtId="0" fontId="2" fillId="0" borderId="0" xfId="0" applyFont="1" applyFill="1" applyBorder="1"/>
    <xf numFmtId="0" fontId="2" fillId="0" borderId="0" xfId="0" applyFont="1" applyFill="1" applyBorder="1" applyAlignment="1" applyProtection="1">
      <alignment horizontal="left"/>
    </xf>
    <xf numFmtId="0" fontId="2" fillId="0" borderId="0" xfId="0" applyFont="1" applyFill="1" applyBorder="1" applyAlignment="1">
      <alignment horizontal="left" vertical="center" wrapText="1" indent="1"/>
    </xf>
    <xf numFmtId="0" fontId="2" fillId="0" borderId="0" xfId="0" applyFont="1" applyFill="1" applyBorder="1" applyAlignment="1">
      <alignment vertical="center" wrapText="1"/>
    </xf>
    <xf numFmtId="0" fontId="3" fillId="0" borderId="0" xfId="0" applyFont="1" applyFill="1" applyBorder="1" applyAlignment="1" applyProtection="1">
      <alignment horizontal="left"/>
    </xf>
    <xf numFmtId="0" fontId="2" fillId="0" borderId="0" xfId="0" applyFont="1" applyFill="1" applyBorder="1" applyAlignment="1">
      <alignment wrapText="1"/>
    </xf>
    <xf numFmtId="0" fontId="2" fillId="0" borderId="0" xfId="0" applyFont="1" applyFill="1" applyBorder="1" applyAlignment="1">
      <alignment vertical="top" wrapText="1"/>
    </xf>
    <xf numFmtId="0" fontId="2" fillId="0" borderId="0" xfId="0" applyFont="1" applyFill="1" applyBorder="1" applyAlignment="1" applyProtection="1">
      <alignment horizontal="left" vertical="top" wrapText="1"/>
    </xf>
    <xf numFmtId="0" fontId="0" fillId="0" borderId="0" xfId="0" applyFill="1" applyBorder="1" applyAlignment="1">
      <alignment vertical="top" wrapText="1"/>
    </xf>
    <xf numFmtId="44" fontId="5" fillId="2" borderId="1" xfId="0" applyNumberFormat="1" applyFont="1" applyFill="1" applyBorder="1" applyProtection="1">
      <protection locked="0"/>
    </xf>
    <xf numFmtId="165" fontId="5" fillId="4" borderId="1" xfId="0" applyNumberFormat="1" applyFont="1" applyFill="1" applyBorder="1" applyProtection="1"/>
    <xf numFmtId="165" fontId="5" fillId="4" borderId="8" xfId="2" applyNumberFormat="1" applyFont="1" applyFill="1" applyBorder="1" applyProtection="1"/>
    <xf numFmtId="0" fontId="5" fillId="0" borderId="0" xfId="0" applyFont="1" applyFill="1" applyBorder="1" applyProtection="1"/>
    <xf numFmtId="0" fontId="8" fillId="0" borderId="0" xfId="0" applyFont="1" applyFill="1" applyBorder="1" applyAlignment="1" applyProtection="1">
      <alignment horizontal="center"/>
    </xf>
    <xf numFmtId="0" fontId="9" fillId="4" borderId="4" xfId="0" applyFont="1" applyFill="1" applyBorder="1" applyProtection="1"/>
    <xf numFmtId="0" fontId="5" fillId="4" borderId="5" xfId="0" applyFont="1" applyFill="1" applyBorder="1" applyProtection="1"/>
    <xf numFmtId="0" fontId="5" fillId="4" borderId="6" xfId="0" applyFont="1" applyFill="1" applyBorder="1" applyProtection="1"/>
    <xf numFmtId="0" fontId="10" fillId="4" borderId="7" xfId="0" applyFont="1" applyFill="1" applyBorder="1" applyProtection="1"/>
    <xf numFmtId="0" fontId="5" fillId="4" borderId="8" xfId="0" applyFont="1" applyFill="1" applyBorder="1" applyProtection="1"/>
    <xf numFmtId="0" fontId="5" fillId="4" borderId="7" xfId="0" applyFont="1" applyFill="1" applyBorder="1" applyProtection="1"/>
    <xf numFmtId="0" fontId="5" fillId="4" borderId="11" xfId="0" applyFont="1" applyFill="1" applyBorder="1" applyProtection="1"/>
    <xf numFmtId="0" fontId="5" fillId="3" borderId="1" xfId="0" applyFont="1" applyFill="1" applyBorder="1" applyAlignment="1" applyProtection="1">
      <alignment horizontal="center" wrapText="1"/>
    </xf>
    <xf numFmtId="0" fontId="5" fillId="0" borderId="0" xfId="0" applyFont="1" applyFill="1" applyBorder="1" applyAlignment="1" applyProtection="1">
      <alignment horizontal="center" wrapText="1"/>
    </xf>
    <xf numFmtId="0" fontId="5" fillId="2" borderId="1" xfId="0" applyFont="1" applyFill="1" applyBorder="1" applyAlignment="1" applyProtection="1">
      <alignment horizontal="center"/>
      <protection locked="0"/>
    </xf>
    <xf numFmtId="0" fontId="5" fillId="4" borderId="1" xfId="0" applyFont="1" applyFill="1" applyBorder="1" applyAlignment="1" applyProtection="1">
      <alignment horizontal="center"/>
    </xf>
    <xf numFmtId="1" fontId="5" fillId="4" borderId="1" xfId="1" applyNumberFormat="1" applyFont="1" applyFill="1" applyBorder="1" applyAlignment="1" applyProtection="1">
      <alignment horizontal="center"/>
    </xf>
    <xf numFmtId="1" fontId="5" fillId="0" borderId="0" xfId="1" applyNumberFormat="1" applyFont="1" applyFill="1" applyBorder="1" applyAlignment="1" applyProtection="1">
      <alignment horizontal="center"/>
    </xf>
    <xf numFmtId="0" fontId="5" fillId="4" borderId="0" xfId="0" applyFont="1" applyFill="1" applyBorder="1" applyAlignment="1" applyProtection="1">
      <alignment horizontal="center"/>
    </xf>
    <xf numFmtId="165" fontId="5" fillId="4" borderId="0" xfId="2" applyNumberFormat="1" applyFont="1" applyFill="1" applyBorder="1" applyAlignment="1" applyProtection="1">
      <alignment horizontal="center"/>
    </xf>
    <xf numFmtId="9" fontId="5" fillId="4" borderId="6" xfId="1" applyFont="1" applyFill="1" applyBorder="1" applyAlignment="1" applyProtection="1">
      <alignment horizontal="center"/>
    </xf>
    <xf numFmtId="9" fontId="5" fillId="0" borderId="0" xfId="1" applyFont="1" applyFill="1" applyBorder="1" applyAlignment="1" applyProtection="1">
      <alignment horizontal="center"/>
    </xf>
    <xf numFmtId="0" fontId="5" fillId="4" borderId="0" xfId="0" applyNumberFormat="1" applyFont="1" applyFill="1" applyBorder="1" applyAlignment="1" applyProtection="1">
      <alignment horizontal="left" vertical="center" wrapText="1"/>
    </xf>
    <xf numFmtId="9" fontId="5" fillId="4" borderId="8" xfId="1" applyFont="1" applyFill="1" applyBorder="1" applyAlignment="1" applyProtection="1">
      <alignment horizontal="center"/>
    </xf>
    <xf numFmtId="0" fontId="5" fillId="4" borderId="0" xfId="2" applyNumberFormat="1" applyFont="1" applyFill="1" applyBorder="1" applyAlignment="1" applyProtection="1">
      <alignment vertical="center"/>
    </xf>
    <xf numFmtId="165" fontId="5" fillId="4" borderId="15" xfId="2" applyNumberFormat="1" applyFont="1" applyFill="1" applyBorder="1" applyAlignment="1" applyProtection="1">
      <alignment horizontal="center"/>
    </xf>
    <xf numFmtId="9" fontId="5" fillId="4" borderId="0" xfId="1" applyFont="1" applyFill="1" applyBorder="1" applyAlignment="1" applyProtection="1">
      <alignment horizontal="center"/>
    </xf>
    <xf numFmtId="165" fontId="5" fillId="4" borderId="0" xfId="2" applyNumberFormat="1" applyFont="1" applyFill="1" applyBorder="1" applyAlignment="1" applyProtection="1">
      <alignment horizontal="left"/>
    </xf>
    <xf numFmtId="164" fontId="5" fillId="2" borderId="1" xfId="0" applyNumberFormat="1" applyFont="1" applyFill="1" applyBorder="1" applyProtection="1">
      <protection locked="0"/>
    </xf>
    <xf numFmtId="0" fontId="11" fillId="0" borderId="0" xfId="0" applyFont="1" applyFill="1" applyBorder="1" applyProtection="1"/>
    <xf numFmtId="165" fontId="5" fillId="2" borderId="1" xfId="0" applyNumberFormat="1" applyFont="1" applyFill="1" applyBorder="1" applyProtection="1">
      <protection locked="0"/>
    </xf>
    <xf numFmtId="164" fontId="5" fillId="4" borderId="0" xfId="0" applyNumberFormat="1" applyFont="1" applyFill="1" applyBorder="1" applyProtection="1"/>
    <xf numFmtId="0" fontId="5" fillId="4" borderId="0" xfId="0" applyFont="1" applyFill="1" applyBorder="1" applyAlignment="1" applyProtection="1">
      <alignment horizontal="justify" vertical="center"/>
    </xf>
    <xf numFmtId="165" fontId="5" fillId="4" borderId="0" xfId="0" applyNumberFormat="1" applyFont="1" applyFill="1" applyBorder="1" applyProtection="1"/>
    <xf numFmtId="0" fontId="5" fillId="4" borderId="9" xfId="0" applyFont="1" applyFill="1" applyBorder="1" applyProtection="1"/>
    <xf numFmtId="0" fontId="5" fillId="4" borderId="10" xfId="0" applyFont="1" applyFill="1" applyBorder="1" applyProtection="1"/>
    <xf numFmtId="165" fontId="5" fillId="4" borderId="10" xfId="0" applyNumberFormat="1" applyFont="1" applyFill="1" applyBorder="1" applyProtection="1"/>
    <xf numFmtId="0" fontId="9" fillId="4" borderId="7" xfId="0" applyFont="1" applyFill="1" applyBorder="1" applyProtection="1"/>
    <xf numFmtId="0" fontId="5" fillId="4" borderId="8" xfId="0" applyFont="1" applyFill="1" applyBorder="1" applyAlignment="1" applyProtection="1">
      <alignment horizontal="center"/>
    </xf>
    <xf numFmtId="165" fontId="5" fillId="4" borderId="8" xfId="0" applyNumberFormat="1" applyFont="1" applyFill="1" applyBorder="1" applyProtection="1"/>
    <xf numFmtId="165" fontId="5" fillId="4" borderId="11" xfId="0" applyNumberFormat="1" applyFont="1" applyFill="1" applyBorder="1" applyProtection="1"/>
    <xf numFmtId="0" fontId="11" fillId="4" borderId="0" xfId="0" applyFont="1" applyFill="1" applyBorder="1" applyProtection="1"/>
    <xf numFmtId="0" fontId="11" fillId="4" borderId="0" xfId="0" applyFont="1" applyFill="1" applyBorder="1" applyAlignment="1" applyProtection="1">
      <alignment horizontal="left" vertical="top"/>
    </xf>
    <xf numFmtId="0" fontId="5" fillId="4" borderId="1" xfId="0" applyFont="1" applyFill="1" applyBorder="1" applyAlignment="1" applyProtection="1">
      <alignment horizontal="left" vertical="top"/>
    </xf>
    <xf numFmtId="0" fontId="7" fillId="4" borderId="0" xfId="0" applyFont="1" applyFill="1" applyBorder="1" applyAlignment="1" applyProtection="1">
      <alignment horizontal="right"/>
    </xf>
    <xf numFmtId="0" fontId="5" fillId="4" borderId="1" xfId="0" applyFont="1" applyFill="1" applyBorder="1" applyProtection="1"/>
    <xf numFmtId="165" fontId="5" fillId="4" borderId="1" xfId="2" applyNumberFormat="1" applyFont="1" applyFill="1" applyBorder="1" applyProtection="1"/>
    <xf numFmtId="9" fontId="5" fillId="4" borderId="1" xfId="0" applyNumberFormat="1" applyFont="1" applyFill="1" applyBorder="1" applyProtection="1"/>
    <xf numFmtId="165" fontId="5" fillId="4" borderId="1" xfId="0" applyNumberFormat="1" applyFont="1" applyFill="1" applyBorder="1" applyAlignment="1" applyProtection="1">
      <alignment horizontal="right"/>
    </xf>
    <xf numFmtId="0" fontId="5" fillId="4" borderId="13" xfId="0" applyFont="1" applyFill="1" applyBorder="1" applyProtection="1"/>
    <xf numFmtId="165" fontId="5" fillId="4" borderId="13" xfId="0" applyNumberFormat="1" applyFont="1" applyFill="1" applyBorder="1" applyAlignment="1" applyProtection="1">
      <alignment horizontal="right"/>
    </xf>
    <xf numFmtId="165" fontId="5" fillId="4" borderId="14" xfId="0" applyNumberFormat="1" applyFont="1" applyFill="1" applyBorder="1" applyProtection="1"/>
    <xf numFmtId="0" fontId="5" fillId="4" borderId="0" xfId="0" applyNumberFormat="1" applyFont="1" applyFill="1" applyBorder="1" applyAlignment="1" applyProtection="1">
      <alignment horizontal="left" vertical="center"/>
    </xf>
    <xf numFmtId="0" fontId="12" fillId="4" borderId="0" xfId="0" applyFont="1" applyFill="1" applyBorder="1" applyProtection="1"/>
    <xf numFmtId="166" fontId="5" fillId="2" borderId="1" xfId="0" applyNumberFormat="1" applyFont="1" applyFill="1" applyBorder="1" applyProtection="1">
      <protection locked="0"/>
    </xf>
    <xf numFmtId="167" fontId="5" fillId="2" borderId="1" xfId="2" applyNumberFormat="1" applyFont="1" applyFill="1" applyBorder="1" applyProtection="1">
      <protection locked="0"/>
    </xf>
    <xf numFmtId="165" fontId="5" fillId="0" borderId="1" xfId="0" applyNumberFormat="1" applyFont="1" applyFill="1" applyBorder="1" applyProtection="1"/>
    <xf numFmtId="44" fontId="5" fillId="4" borderId="1" xfId="2" applyNumberFormat="1" applyFont="1" applyFill="1" applyBorder="1" applyAlignment="1" applyProtection="1">
      <alignment horizontal="center"/>
    </xf>
    <xf numFmtId="0" fontId="5" fillId="3" borderId="1" xfId="0" applyFont="1" applyFill="1" applyBorder="1" applyAlignment="1" applyProtection="1">
      <alignment horizontal="center"/>
    </xf>
    <xf numFmtId="0" fontId="5" fillId="4" borderId="0" xfId="0" applyFont="1" applyFill="1" applyBorder="1" applyAlignment="1" applyProtection="1">
      <alignment horizontal="right"/>
    </xf>
    <xf numFmtId="0" fontId="5" fillId="4" borderId="0" xfId="0" applyFont="1" applyFill="1" applyBorder="1" applyProtection="1"/>
    <xf numFmtId="0" fontId="5" fillId="4" borderId="1" xfId="0" applyFont="1" applyFill="1" applyBorder="1" applyAlignment="1" applyProtection="1">
      <alignment horizontal="left" vertical="center"/>
    </xf>
    <xf numFmtId="0" fontId="5" fillId="4" borderId="0" xfId="0" applyFont="1" applyFill="1" applyBorder="1" applyAlignment="1" applyProtection="1">
      <alignment horizontal="right" vertical="center"/>
    </xf>
    <xf numFmtId="0" fontId="5" fillId="4" borderId="1" xfId="0" applyFont="1" applyFill="1" applyBorder="1" applyAlignment="1" applyProtection="1">
      <alignment horizontal="left"/>
    </xf>
    <xf numFmtId="0" fontId="6" fillId="0" borderId="0" xfId="0" applyFont="1" applyFill="1" applyBorder="1" applyAlignment="1" applyProtection="1">
      <alignment horizontal="center"/>
    </xf>
    <xf numFmtId="0" fontId="5" fillId="3" borderId="1"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xf>
    <xf numFmtId="0" fontId="5" fillId="4" borderId="0" xfId="0" applyFont="1" applyFill="1" applyBorder="1" applyAlignment="1" applyProtection="1">
      <alignment wrapText="1"/>
    </xf>
    <xf numFmtId="0" fontId="5" fillId="4" borderId="8" xfId="0" applyFont="1" applyFill="1" applyBorder="1" applyAlignment="1" applyProtection="1">
      <alignment wrapText="1"/>
    </xf>
    <xf numFmtId="0" fontId="5" fillId="4" borderId="10" xfId="0" applyFont="1" applyFill="1" applyBorder="1" applyAlignment="1" applyProtection="1">
      <alignment wrapText="1"/>
    </xf>
    <xf numFmtId="0" fontId="5" fillId="4" borderId="11" xfId="0" applyFont="1" applyFill="1" applyBorder="1" applyAlignment="1" applyProtection="1">
      <alignment wrapText="1"/>
    </xf>
    <xf numFmtId="0" fontId="5" fillId="3" borderId="1" xfId="0" applyFont="1" applyFill="1" applyBorder="1" applyAlignment="1" applyProtection="1">
      <alignment horizontal="center"/>
    </xf>
    <xf numFmtId="0" fontId="5" fillId="4" borderId="0" xfId="0" applyFont="1" applyFill="1" applyBorder="1" applyAlignment="1" applyProtection="1">
      <alignment horizontal="right"/>
    </xf>
    <xf numFmtId="0" fontId="5" fillId="4" borderId="0" xfId="0" applyFont="1" applyFill="1" applyBorder="1" applyProtection="1"/>
    <xf numFmtId="0" fontId="5" fillId="2" borderId="1" xfId="0" applyFont="1" applyFill="1" applyBorder="1" applyAlignment="1" applyProtection="1">
      <alignment horizontal="left" vertical="top"/>
      <protection locked="0"/>
    </xf>
    <xf numFmtId="0" fontId="5" fillId="4" borderId="1" xfId="0" applyFont="1" applyFill="1" applyBorder="1" applyAlignment="1" applyProtection="1">
      <alignment vertical="top"/>
    </xf>
    <xf numFmtId="0" fontId="5" fillId="4" borderId="12" xfId="0" applyFont="1" applyFill="1" applyBorder="1" applyAlignment="1" applyProtection="1">
      <alignment horizontal="left"/>
    </xf>
    <xf numFmtId="0" fontId="5" fillId="4" borderId="2" xfId="0" applyFont="1" applyFill="1" applyBorder="1" applyAlignment="1" applyProtection="1">
      <alignment horizontal="left"/>
    </xf>
    <xf numFmtId="0" fontId="5" fillId="4" borderId="3" xfId="0" applyFont="1" applyFill="1" applyBorder="1" applyAlignment="1" applyProtection="1">
      <alignment horizontal="left"/>
    </xf>
    <xf numFmtId="0" fontId="5" fillId="4" borderId="1" xfId="0" applyFont="1" applyFill="1" applyBorder="1" applyAlignment="1" applyProtection="1">
      <alignment horizontal="left" vertical="center"/>
    </xf>
    <xf numFmtId="0" fontId="5" fillId="4" borderId="12" xfId="0" applyFont="1" applyFill="1" applyBorder="1" applyAlignment="1" applyProtection="1">
      <alignment horizontal="left" vertical="center"/>
    </xf>
    <xf numFmtId="0" fontId="5" fillId="4" borderId="2" xfId="0" applyFont="1" applyFill="1" applyBorder="1" applyAlignment="1" applyProtection="1">
      <alignment horizontal="left" vertical="center"/>
    </xf>
    <xf numFmtId="0" fontId="5" fillId="4" borderId="3" xfId="0" applyFont="1" applyFill="1" applyBorder="1" applyAlignment="1" applyProtection="1">
      <alignment horizontal="left" vertical="center"/>
    </xf>
    <xf numFmtId="0" fontId="5" fillId="4" borderId="0" xfId="0" applyFont="1" applyFill="1" applyBorder="1" applyAlignment="1" applyProtection="1">
      <alignment horizontal="right" vertical="center"/>
    </xf>
    <xf numFmtId="0" fontId="5" fillId="4" borderId="1" xfId="0" applyFont="1" applyFill="1" applyBorder="1" applyAlignment="1" applyProtection="1">
      <alignment horizontal="left"/>
    </xf>
    <xf numFmtId="0" fontId="7" fillId="0" borderId="0" xfId="0" applyFont="1" applyFill="1" applyBorder="1" applyAlignment="1" applyProtection="1">
      <alignment horizontal="left" vertical="top" wrapText="1"/>
    </xf>
    <xf numFmtId="0" fontId="6" fillId="0" borderId="0" xfId="0" applyFont="1" applyFill="1" applyBorder="1" applyAlignment="1" applyProtection="1">
      <alignment horizontal="center"/>
    </xf>
    <xf numFmtId="0" fontId="5" fillId="3" borderId="1" xfId="0" applyFont="1" applyFill="1" applyBorder="1" applyAlignment="1" applyProtection="1">
      <alignment horizontal="center" vertical="center"/>
    </xf>
    <xf numFmtId="44" fontId="5" fillId="2" borderId="1" xfId="2" applyNumberFormat="1" applyFont="1" applyFill="1" applyBorder="1" applyAlignment="1" applyProtection="1">
      <alignment horizontal="center"/>
      <protection locked="0"/>
    </xf>
    <xf numFmtId="0" fontId="5" fillId="3" borderId="1" xfId="0" applyFont="1" applyFill="1" applyBorder="1" applyAlignment="1" applyProtection="1">
      <alignment horizontal="center" vertical="center" wrapText="1"/>
    </xf>
    <xf numFmtId="0" fontId="3" fillId="0" borderId="0" xfId="0" applyFont="1" applyFill="1" applyBorder="1" applyAlignment="1" applyProtection="1">
      <alignment horizontal="left"/>
    </xf>
    <xf numFmtId="0" fontId="4" fillId="0" borderId="0" xfId="0" applyFont="1" applyFill="1" applyBorder="1" applyAlignment="1">
      <alignment horizontal="center"/>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F8F8F8"/>
      <color rgb="FFE688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979C9-8832-4864-8F67-D159CCEC9C90}">
  <sheetPr codeName="Sheet1">
    <pageSetUpPr fitToPage="1"/>
  </sheetPr>
  <dimension ref="B1:M98"/>
  <sheetViews>
    <sheetView tabSelected="1" zoomScale="103" zoomScaleNormal="59" workbookViewId="0">
      <selection activeCell="F13" sqref="F13:G13"/>
    </sheetView>
  </sheetViews>
  <sheetFormatPr defaultColWidth="8.7109375" defaultRowHeight="14.25" x14ac:dyDescent="0.2"/>
  <cols>
    <col min="1" max="1" width="8.7109375" style="13"/>
    <col min="2" max="2" width="5.140625" style="13" customWidth="1"/>
    <col min="3" max="3" width="10.140625" style="13" customWidth="1"/>
    <col min="4" max="4" width="16.42578125" style="13" customWidth="1"/>
    <col min="5" max="5" width="28.5703125" style="13" customWidth="1"/>
    <col min="6" max="6" width="18" style="13" customWidth="1"/>
    <col min="7" max="7" width="11.7109375" style="13" customWidth="1"/>
    <col min="8" max="8" width="16.85546875" style="13" customWidth="1"/>
    <col min="9" max="9" width="25.85546875" style="13" customWidth="1"/>
    <col min="10" max="10" width="6.5703125" style="13" customWidth="1"/>
    <col min="11" max="16384" width="8.7109375" style="13"/>
  </cols>
  <sheetData>
    <row r="1" spans="2:10" ht="26.25" x14ac:dyDescent="0.4">
      <c r="B1" s="96" t="s">
        <v>80</v>
      </c>
      <c r="C1" s="96"/>
      <c r="D1" s="96"/>
      <c r="E1" s="96"/>
      <c r="F1" s="96"/>
      <c r="G1" s="96"/>
      <c r="H1" s="96"/>
      <c r="I1" s="96"/>
      <c r="J1" s="74"/>
    </row>
    <row r="2" spans="2:10" ht="26.25" x14ac:dyDescent="0.4">
      <c r="B2" s="96" t="s">
        <v>63</v>
      </c>
      <c r="C2" s="96"/>
      <c r="D2" s="96"/>
      <c r="E2" s="96"/>
      <c r="F2" s="96"/>
      <c r="G2" s="96"/>
      <c r="H2" s="96"/>
      <c r="I2" s="96"/>
      <c r="J2" s="74"/>
    </row>
    <row r="3" spans="2:10" ht="26.25" x14ac:dyDescent="0.4">
      <c r="B3" s="74"/>
      <c r="C3" s="74"/>
      <c r="D3" s="74"/>
      <c r="E3" s="74"/>
      <c r="F3" s="74"/>
      <c r="G3" s="74"/>
      <c r="H3" s="74"/>
      <c r="I3" s="74"/>
      <c r="J3" s="74"/>
    </row>
    <row r="4" spans="2:10" ht="111" customHeight="1" x14ac:dyDescent="0.4">
      <c r="B4" s="95" t="s">
        <v>75</v>
      </c>
      <c r="C4" s="95"/>
      <c r="D4" s="95"/>
      <c r="E4" s="95"/>
      <c r="F4" s="95"/>
      <c r="G4" s="95"/>
      <c r="H4" s="95"/>
      <c r="I4" s="95"/>
      <c r="J4" s="14"/>
    </row>
    <row r="6" spans="2:10" ht="18" x14ac:dyDescent="0.25">
      <c r="B6" s="15" t="s">
        <v>79</v>
      </c>
      <c r="C6" s="16"/>
      <c r="D6" s="16"/>
      <c r="E6" s="16"/>
      <c r="F6" s="16"/>
      <c r="G6" s="16"/>
      <c r="H6" s="16"/>
      <c r="I6" s="17"/>
    </row>
    <row r="7" spans="2:10" ht="12.6" customHeight="1" x14ac:dyDescent="0.35">
      <c r="B7" s="18"/>
      <c r="C7" s="70"/>
      <c r="D7" s="70"/>
      <c r="E7" s="70"/>
      <c r="F7" s="70"/>
      <c r="G7" s="70"/>
      <c r="H7" s="70"/>
      <c r="I7" s="19"/>
    </row>
    <row r="8" spans="2:10" x14ac:dyDescent="0.2">
      <c r="B8" s="20"/>
      <c r="C8" s="70" t="s">
        <v>19</v>
      </c>
      <c r="D8" s="70"/>
      <c r="E8" s="70"/>
      <c r="F8" s="70"/>
      <c r="G8" s="70"/>
      <c r="H8" s="70"/>
      <c r="I8" s="21"/>
    </row>
    <row r="9" spans="2:10" ht="30" customHeight="1" x14ac:dyDescent="0.2">
      <c r="B9" s="20"/>
      <c r="C9" s="70"/>
      <c r="D9" s="75" t="s">
        <v>5</v>
      </c>
      <c r="E9" s="76" t="s">
        <v>4</v>
      </c>
      <c r="F9" s="99" t="s">
        <v>45</v>
      </c>
      <c r="G9" s="99"/>
      <c r="H9" s="75" t="s">
        <v>71</v>
      </c>
      <c r="I9" s="22" t="s">
        <v>70</v>
      </c>
      <c r="J9" s="23"/>
    </row>
    <row r="10" spans="2:10" x14ac:dyDescent="0.2">
      <c r="B10" s="20"/>
      <c r="C10" s="70"/>
      <c r="D10" s="24"/>
      <c r="E10" s="25" t="s">
        <v>69</v>
      </c>
      <c r="F10" s="98">
        <v>0</v>
      </c>
      <c r="G10" s="98"/>
      <c r="H10" s="67">
        <v>1592.5</v>
      </c>
      <c r="I10" s="26">
        <f>F10/H10 *100</f>
        <v>0</v>
      </c>
      <c r="J10" s="27"/>
    </row>
    <row r="11" spans="2:10" x14ac:dyDescent="0.2">
      <c r="B11" s="20"/>
      <c r="C11" s="70"/>
      <c r="D11" s="24"/>
      <c r="E11" s="25">
        <v>1</v>
      </c>
      <c r="F11" s="98">
        <v>0</v>
      </c>
      <c r="G11" s="98"/>
      <c r="H11" s="67">
        <v>1592.5</v>
      </c>
      <c r="I11" s="26">
        <f>F11/H11 *100</f>
        <v>0</v>
      </c>
      <c r="J11" s="27"/>
    </row>
    <row r="12" spans="2:10" x14ac:dyDescent="0.2">
      <c r="B12" s="20"/>
      <c r="C12" s="70"/>
      <c r="D12" s="24"/>
      <c r="E12" s="25">
        <v>2</v>
      </c>
      <c r="F12" s="98">
        <v>0</v>
      </c>
      <c r="G12" s="98"/>
      <c r="H12" s="67">
        <v>1592.5</v>
      </c>
      <c r="I12" s="26">
        <f>F12/H12 *100</f>
        <v>0</v>
      </c>
      <c r="J12" s="27"/>
    </row>
    <row r="13" spans="2:10" x14ac:dyDescent="0.2">
      <c r="B13" s="20"/>
      <c r="C13" s="70"/>
      <c r="D13" s="24"/>
      <c r="E13" s="25">
        <v>3</v>
      </c>
      <c r="F13" s="98">
        <v>0</v>
      </c>
      <c r="G13" s="98"/>
      <c r="H13" s="67">
        <v>1592.5</v>
      </c>
      <c r="I13" s="26">
        <f>F13/H13 *100</f>
        <v>0</v>
      </c>
      <c r="J13" s="27"/>
    </row>
    <row r="14" spans="2:10" x14ac:dyDescent="0.2">
      <c r="B14" s="20"/>
      <c r="C14" s="70"/>
      <c r="D14" s="24"/>
      <c r="E14" s="25" t="s">
        <v>74</v>
      </c>
      <c r="F14" s="98">
        <v>0</v>
      </c>
      <c r="G14" s="98"/>
      <c r="H14" s="67">
        <v>1592.5</v>
      </c>
      <c r="I14" s="26">
        <f>F14/H14 *100</f>
        <v>0</v>
      </c>
      <c r="J14" s="27"/>
    </row>
    <row r="15" spans="2:10" x14ac:dyDescent="0.2">
      <c r="B15" s="20"/>
      <c r="C15" s="70"/>
      <c r="D15" s="28">
        <f>SUM(D10:D14)</f>
        <v>0</v>
      </c>
      <c r="E15" s="28"/>
      <c r="F15" s="62" t="s">
        <v>42</v>
      </c>
      <c r="G15" s="29">
        <f>(D10*F10)+(D11*F11)+(D12*F12)+(D14*F14)</f>
        <v>0</v>
      </c>
      <c r="H15" s="29">
        <f>(D10*H10)+(D11*H11) +(D12*H12)+(D14*H14)</f>
        <v>0</v>
      </c>
      <c r="I15" s="30" t="e">
        <f>"average aggregate is:  " &amp;ROUNDUP(G15/H15*100,0)</f>
        <v>#DIV/0!</v>
      </c>
      <c r="J15" s="31"/>
    </row>
    <row r="16" spans="2:10" ht="42" customHeight="1" x14ac:dyDescent="0.2">
      <c r="B16" s="20"/>
      <c r="C16" s="70"/>
      <c r="D16" s="28"/>
      <c r="E16" s="70"/>
      <c r="F16" s="32" t="s">
        <v>43</v>
      </c>
      <c r="G16" s="29">
        <f>G15*0.02</f>
        <v>0</v>
      </c>
      <c r="H16" s="29"/>
      <c r="I16" s="33"/>
      <c r="J16" s="31"/>
    </row>
    <row r="17" spans="2:13" ht="15" thickBot="1" x14ac:dyDescent="0.25">
      <c r="B17" s="20"/>
      <c r="C17" s="70"/>
      <c r="D17" s="28"/>
      <c r="E17" s="28"/>
      <c r="F17" s="34" t="s">
        <v>46</v>
      </c>
      <c r="G17" s="35">
        <f>G15-G16</f>
        <v>0</v>
      </c>
      <c r="H17" s="36"/>
      <c r="I17" s="33"/>
    </row>
    <row r="18" spans="2:13" ht="15" thickTop="1" x14ac:dyDescent="0.2">
      <c r="B18" s="20"/>
      <c r="C18" s="70"/>
      <c r="D18" s="28"/>
      <c r="E18" s="28"/>
      <c r="F18" s="37"/>
      <c r="G18" s="29"/>
      <c r="H18" s="36"/>
      <c r="I18" s="33"/>
    </row>
    <row r="19" spans="2:13" x14ac:dyDescent="0.2">
      <c r="B19" s="20"/>
      <c r="C19" s="70"/>
      <c r="D19" s="70"/>
      <c r="E19" s="70"/>
      <c r="F19" s="70"/>
      <c r="G19" s="70"/>
      <c r="H19" s="70"/>
      <c r="I19" s="19"/>
    </row>
    <row r="20" spans="2:13" x14ac:dyDescent="0.2">
      <c r="B20" s="20"/>
      <c r="C20" s="70" t="s">
        <v>18</v>
      </c>
      <c r="D20" s="70"/>
      <c r="E20" s="70"/>
      <c r="F20" s="70"/>
      <c r="G20" s="70"/>
      <c r="H20" s="70"/>
      <c r="I20" s="19"/>
    </row>
    <row r="21" spans="2:13" x14ac:dyDescent="0.2">
      <c r="B21" s="20"/>
      <c r="C21" s="70"/>
      <c r="D21" s="81" t="s">
        <v>28</v>
      </c>
      <c r="E21" s="81"/>
      <c r="F21" s="68" t="s">
        <v>36</v>
      </c>
      <c r="G21" s="70"/>
      <c r="H21" s="70"/>
      <c r="I21" s="19"/>
    </row>
    <row r="22" spans="2:13" x14ac:dyDescent="0.2">
      <c r="B22" s="20"/>
      <c r="C22" s="70"/>
      <c r="D22" s="94" t="s">
        <v>12</v>
      </c>
      <c r="E22" s="94"/>
      <c r="F22" s="38">
        <v>0</v>
      </c>
      <c r="G22" s="70"/>
      <c r="H22" s="70"/>
      <c r="I22" s="19"/>
    </row>
    <row r="23" spans="2:13" x14ac:dyDescent="0.2">
      <c r="B23" s="20"/>
      <c r="C23" s="70"/>
      <c r="D23" s="94" t="s">
        <v>7</v>
      </c>
      <c r="E23" s="94"/>
      <c r="F23" s="38">
        <v>0</v>
      </c>
      <c r="G23" s="70"/>
      <c r="H23" s="70"/>
      <c r="I23" s="19"/>
    </row>
    <row r="24" spans="2:13" x14ac:dyDescent="0.2">
      <c r="B24" s="20"/>
      <c r="C24" s="70"/>
      <c r="D24" s="94" t="s">
        <v>35</v>
      </c>
      <c r="E24" s="94"/>
      <c r="F24" s="38">
        <v>0</v>
      </c>
      <c r="G24" s="70"/>
      <c r="H24" s="70"/>
      <c r="I24" s="19"/>
    </row>
    <row r="25" spans="2:13" x14ac:dyDescent="0.2">
      <c r="B25" s="20"/>
      <c r="C25" s="70"/>
      <c r="D25" s="89" t="s">
        <v>6</v>
      </c>
      <c r="E25" s="89"/>
      <c r="F25" s="38">
        <v>0</v>
      </c>
      <c r="G25" s="70"/>
      <c r="H25" s="70"/>
      <c r="I25" s="19"/>
    </row>
    <row r="26" spans="2:13" x14ac:dyDescent="0.2">
      <c r="B26" s="20"/>
      <c r="C26" s="70"/>
      <c r="D26" s="89" t="s">
        <v>20</v>
      </c>
      <c r="E26" s="89"/>
      <c r="F26" s="38">
        <v>0</v>
      </c>
      <c r="G26" s="70"/>
      <c r="H26" s="70"/>
      <c r="I26" s="19"/>
    </row>
    <row r="27" spans="2:13" ht="14.1" customHeight="1" x14ac:dyDescent="0.2">
      <c r="B27" s="20"/>
      <c r="C27" s="70"/>
      <c r="D27" s="89" t="s">
        <v>3</v>
      </c>
      <c r="E27" s="89"/>
      <c r="F27" s="38">
        <v>0</v>
      </c>
      <c r="G27" s="70"/>
      <c r="H27" s="70"/>
      <c r="I27" s="19"/>
      <c r="M27" s="39"/>
    </row>
    <row r="28" spans="2:13" ht="14.1" customHeight="1" x14ac:dyDescent="0.2">
      <c r="B28" s="20"/>
      <c r="C28" s="70"/>
      <c r="D28" s="90" t="s">
        <v>22</v>
      </c>
      <c r="E28" s="91"/>
      <c r="F28" s="92"/>
      <c r="G28" s="70"/>
      <c r="H28" s="70"/>
      <c r="I28" s="19"/>
    </row>
    <row r="29" spans="2:13" ht="14.1" customHeight="1" x14ac:dyDescent="0.2">
      <c r="B29" s="20"/>
      <c r="C29" s="70"/>
      <c r="D29" s="71" t="s">
        <v>23</v>
      </c>
      <c r="E29" s="38"/>
      <c r="F29" s="40">
        <v>0</v>
      </c>
      <c r="G29" s="70"/>
      <c r="H29" s="70"/>
      <c r="I29" s="19"/>
    </row>
    <row r="30" spans="2:13" ht="14.1" customHeight="1" x14ac:dyDescent="0.2">
      <c r="B30" s="20"/>
      <c r="C30" s="70"/>
      <c r="D30" s="71" t="s">
        <v>23</v>
      </c>
      <c r="E30" s="38"/>
      <c r="F30" s="40">
        <v>0</v>
      </c>
      <c r="G30" s="70"/>
      <c r="H30" s="70"/>
      <c r="I30" s="19"/>
    </row>
    <row r="31" spans="2:13" ht="14.1" customHeight="1" x14ac:dyDescent="0.2">
      <c r="B31" s="20"/>
      <c r="C31" s="70"/>
      <c r="D31" s="71" t="s">
        <v>23</v>
      </c>
      <c r="E31" s="38"/>
      <c r="F31" s="40">
        <v>0</v>
      </c>
      <c r="G31" s="70"/>
      <c r="H31" s="70"/>
      <c r="I31" s="19"/>
    </row>
    <row r="32" spans="2:13" x14ac:dyDescent="0.2">
      <c r="B32" s="20"/>
      <c r="C32" s="70"/>
      <c r="D32" s="93" t="s">
        <v>30</v>
      </c>
      <c r="E32" s="93"/>
      <c r="F32" s="41">
        <f>SUM(F22:F31)</f>
        <v>0</v>
      </c>
      <c r="G32" s="70"/>
      <c r="H32" s="70"/>
      <c r="I32" s="19"/>
    </row>
    <row r="33" spans="2:9" x14ac:dyDescent="0.2">
      <c r="B33" s="20"/>
      <c r="C33" s="70"/>
      <c r="D33" s="42"/>
      <c r="E33" s="70"/>
      <c r="F33" s="70"/>
      <c r="G33" s="70"/>
      <c r="H33" s="70"/>
      <c r="I33" s="19"/>
    </row>
    <row r="34" spans="2:9" x14ac:dyDescent="0.2">
      <c r="B34" s="20"/>
      <c r="C34" s="70" t="s">
        <v>31</v>
      </c>
      <c r="D34" s="70"/>
      <c r="E34" s="70"/>
      <c r="F34" s="43">
        <f>SUM(G17,F32)</f>
        <v>0</v>
      </c>
      <c r="G34" s="70"/>
      <c r="H34" s="70"/>
      <c r="I34" s="19"/>
    </row>
    <row r="35" spans="2:9" x14ac:dyDescent="0.2">
      <c r="B35" s="20"/>
      <c r="C35" s="83" t="s">
        <v>39</v>
      </c>
      <c r="D35" s="83"/>
      <c r="E35" s="83"/>
      <c r="F35" s="43">
        <f>F34*12</f>
        <v>0</v>
      </c>
      <c r="G35" s="70"/>
      <c r="H35" s="70"/>
      <c r="I35" s="19"/>
    </row>
    <row r="36" spans="2:9" x14ac:dyDescent="0.2">
      <c r="B36" s="44"/>
      <c r="C36" s="45"/>
      <c r="D36" s="45"/>
      <c r="E36" s="45"/>
      <c r="F36" s="46"/>
      <c r="G36" s="45"/>
      <c r="H36" s="45"/>
      <c r="I36" s="21"/>
    </row>
    <row r="37" spans="2:9" x14ac:dyDescent="0.2">
      <c r="B37" s="70"/>
      <c r="C37" s="70"/>
      <c r="D37" s="70"/>
      <c r="E37" s="70"/>
      <c r="F37" s="43"/>
      <c r="G37" s="70"/>
      <c r="H37" s="70"/>
      <c r="I37" s="70"/>
    </row>
    <row r="38" spans="2:9" ht="18" x14ac:dyDescent="0.25">
      <c r="B38" s="15" t="s">
        <v>78</v>
      </c>
      <c r="C38" s="16"/>
      <c r="D38" s="16"/>
      <c r="E38" s="16"/>
      <c r="F38" s="17"/>
      <c r="G38" s="70"/>
      <c r="H38" s="70"/>
      <c r="I38" s="70"/>
    </row>
    <row r="39" spans="2:9" ht="18" x14ac:dyDescent="0.25">
      <c r="B39" s="47"/>
      <c r="C39" s="70"/>
      <c r="D39" s="70"/>
      <c r="E39" s="70"/>
      <c r="F39" s="48"/>
      <c r="G39" s="70"/>
      <c r="H39" s="70"/>
      <c r="I39" s="70"/>
    </row>
    <row r="40" spans="2:9" ht="13.5" customHeight="1" x14ac:dyDescent="0.35">
      <c r="B40" s="18"/>
      <c r="C40" s="97" t="s">
        <v>28</v>
      </c>
      <c r="D40" s="97"/>
      <c r="E40" s="97"/>
      <c r="F40" s="76" t="s">
        <v>40</v>
      </c>
      <c r="G40" s="70"/>
      <c r="H40" s="70"/>
      <c r="I40" s="70"/>
    </row>
    <row r="41" spans="2:9" x14ac:dyDescent="0.2">
      <c r="B41" s="20"/>
      <c r="C41" s="73" t="s">
        <v>14</v>
      </c>
      <c r="D41" s="73"/>
      <c r="E41" s="73"/>
      <c r="F41" s="11">
        <f>$D$15*300</f>
        <v>0</v>
      </c>
      <c r="G41" s="70"/>
      <c r="H41" s="70"/>
      <c r="I41" s="70"/>
    </row>
    <row r="42" spans="2:9" x14ac:dyDescent="0.2">
      <c r="B42" s="20"/>
      <c r="C42" s="73" t="s">
        <v>15</v>
      </c>
      <c r="D42" s="73"/>
      <c r="E42" s="73"/>
      <c r="F42" s="11">
        <f>$D$15*300</f>
        <v>0</v>
      </c>
      <c r="G42" s="70"/>
      <c r="H42" s="70"/>
      <c r="I42" s="70"/>
    </row>
    <row r="43" spans="2:9" x14ac:dyDescent="0.2">
      <c r="B43" s="20"/>
      <c r="C43" s="86" t="s">
        <v>48</v>
      </c>
      <c r="D43" s="87"/>
      <c r="E43" s="88"/>
      <c r="F43" s="11">
        <f>$D$15*100*12</f>
        <v>0</v>
      </c>
      <c r="G43" s="70"/>
      <c r="H43" s="70"/>
      <c r="I43" s="70"/>
    </row>
    <row r="44" spans="2:9" x14ac:dyDescent="0.2">
      <c r="B44" s="20"/>
      <c r="C44" s="73" t="s">
        <v>66</v>
      </c>
      <c r="D44" s="73"/>
      <c r="E44" s="73"/>
      <c r="F44" s="11">
        <f>0.0065718*F66</f>
        <v>0</v>
      </c>
      <c r="G44" s="70"/>
      <c r="H44" s="70"/>
      <c r="I44" s="70"/>
    </row>
    <row r="45" spans="2:9" x14ac:dyDescent="0.2">
      <c r="B45" s="20"/>
      <c r="C45" s="73" t="s">
        <v>24</v>
      </c>
      <c r="D45" s="73"/>
      <c r="E45" s="73"/>
      <c r="F45" s="11">
        <f>F35*0.15</f>
        <v>0</v>
      </c>
      <c r="G45" s="70"/>
      <c r="H45" s="70"/>
      <c r="I45" s="70"/>
    </row>
    <row r="46" spans="2:9" x14ac:dyDescent="0.2">
      <c r="B46" s="20"/>
      <c r="C46" s="73" t="s">
        <v>16</v>
      </c>
      <c r="D46" s="73"/>
      <c r="E46" s="73"/>
      <c r="F46" s="11">
        <f>$D$15*800</f>
        <v>0</v>
      </c>
      <c r="G46" s="70"/>
      <c r="H46" s="70"/>
      <c r="I46" s="70"/>
    </row>
    <row r="47" spans="2:9" x14ac:dyDescent="0.2">
      <c r="B47" s="20"/>
      <c r="C47" s="86" t="s">
        <v>25</v>
      </c>
      <c r="D47" s="87"/>
      <c r="E47" s="88"/>
      <c r="F47" s="11">
        <f>F35*0.05</f>
        <v>0</v>
      </c>
      <c r="G47" s="70"/>
      <c r="H47" s="70"/>
      <c r="I47" s="70"/>
    </row>
    <row r="48" spans="2:9" x14ac:dyDescent="0.2">
      <c r="B48" s="20"/>
      <c r="C48" s="86" t="s">
        <v>67</v>
      </c>
      <c r="D48" s="87"/>
      <c r="E48" s="88"/>
      <c r="F48" s="11">
        <f>$D$15*375</f>
        <v>0</v>
      </c>
      <c r="G48" s="70"/>
      <c r="H48" s="70"/>
      <c r="I48" s="70"/>
    </row>
    <row r="49" spans="2:9" x14ac:dyDescent="0.2">
      <c r="B49" s="20"/>
      <c r="C49" s="86" t="s">
        <v>68</v>
      </c>
      <c r="D49" s="87"/>
      <c r="E49" s="88"/>
      <c r="F49" s="11">
        <f>E82*12</f>
        <v>0</v>
      </c>
      <c r="G49" s="70"/>
      <c r="H49" s="70"/>
      <c r="I49" s="70"/>
    </row>
    <row r="50" spans="2:9" x14ac:dyDescent="0.2">
      <c r="B50" s="20"/>
      <c r="C50" s="73" t="s">
        <v>17</v>
      </c>
      <c r="D50" s="73"/>
      <c r="E50" s="73"/>
      <c r="F50" s="11">
        <f>$D$15*1200</f>
        <v>0</v>
      </c>
      <c r="G50" s="70"/>
      <c r="H50" s="70"/>
      <c r="I50" s="70"/>
    </row>
    <row r="51" spans="2:9" x14ac:dyDescent="0.2">
      <c r="B51" s="20"/>
      <c r="C51" s="82" t="s">
        <v>29</v>
      </c>
      <c r="D51" s="82"/>
      <c r="E51" s="82"/>
      <c r="F51" s="49">
        <f>SUM(F41:F50)</f>
        <v>0</v>
      </c>
      <c r="G51" s="70"/>
      <c r="H51" s="70"/>
      <c r="I51" s="70"/>
    </row>
    <row r="52" spans="2:9" x14ac:dyDescent="0.2">
      <c r="B52" s="20"/>
      <c r="C52" s="70"/>
      <c r="D52" s="70"/>
      <c r="E52" s="70"/>
      <c r="F52" s="19"/>
      <c r="G52" s="70"/>
      <c r="H52" s="70"/>
      <c r="I52" s="70"/>
    </row>
    <row r="53" spans="2:9" x14ac:dyDescent="0.2">
      <c r="B53" s="20"/>
      <c r="C53" s="83" t="s">
        <v>41</v>
      </c>
      <c r="D53" s="83"/>
      <c r="E53" s="83"/>
      <c r="F53" s="49">
        <f>SUM(F41:F50)</f>
        <v>0</v>
      </c>
      <c r="G53" s="70"/>
      <c r="H53" s="63"/>
      <c r="I53" s="63"/>
    </row>
    <row r="54" spans="2:9" x14ac:dyDescent="0.2">
      <c r="B54" s="44"/>
      <c r="C54" s="45"/>
      <c r="D54" s="45"/>
      <c r="E54" s="45"/>
      <c r="F54" s="50"/>
      <c r="G54" s="70"/>
      <c r="H54" s="63"/>
      <c r="I54" s="63"/>
    </row>
    <row r="55" spans="2:9" x14ac:dyDescent="0.2">
      <c r="B55" s="70"/>
      <c r="C55" s="70"/>
      <c r="D55" s="70"/>
      <c r="E55" s="70"/>
      <c r="F55" s="43"/>
      <c r="G55" s="70"/>
      <c r="H55" s="63"/>
      <c r="I55" s="63"/>
    </row>
    <row r="56" spans="2:9" x14ac:dyDescent="0.2">
      <c r="B56" s="70"/>
      <c r="C56" s="70"/>
      <c r="D56" s="70"/>
      <c r="E56" s="70"/>
      <c r="F56" s="70"/>
      <c r="G56" s="70"/>
      <c r="H56" s="70"/>
      <c r="I56" s="70"/>
    </row>
    <row r="57" spans="2:9" ht="18" x14ac:dyDescent="0.25">
      <c r="B57" s="15" t="s">
        <v>77</v>
      </c>
      <c r="C57" s="16"/>
      <c r="D57" s="16"/>
      <c r="E57" s="16"/>
      <c r="F57" s="17"/>
      <c r="G57" s="70"/>
      <c r="H57" s="70"/>
      <c r="I57" s="70"/>
    </row>
    <row r="58" spans="2:9" ht="14.45" customHeight="1" x14ac:dyDescent="0.35">
      <c r="B58" s="18"/>
      <c r="C58" s="70"/>
      <c r="D58" s="70"/>
      <c r="E58" s="70"/>
      <c r="F58" s="19"/>
      <c r="G58" s="70"/>
      <c r="H58" s="70"/>
      <c r="I58" s="70"/>
    </row>
    <row r="59" spans="2:9" x14ac:dyDescent="0.2">
      <c r="B59" s="20"/>
      <c r="C59" s="51" t="s">
        <v>44</v>
      </c>
      <c r="D59" s="70"/>
      <c r="E59" s="70"/>
      <c r="F59" s="19"/>
      <c r="G59" s="70"/>
      <c r="H59" s="70"/>
      <c r="I59" s="70"/>
    </row>
    <row r="60" spans="2:9" x14ac:dyDescent="0.2">
      <c r="B60" s="20"/>
      <c r="C60" s="51"/>
      <c r="D60" s="70"/>
      <c r="E60" s="70"/>
      <c r="F60" s="19"/>
      <c r="G60" s="70"/>
      <c r="H60" s="70"/>
      <c r="I60" s="70"/>
    </row>
    <row r="61" spans="2:9" x14ac:dyDescent="0.2">
      <c r="B61" s="20"/>
      <c r="C61" s="94" t="s">
        <v>76</v>
      </c>
      <c r="D61" s="94"/>
      <c r="E61" s="94"/>
      <c r="F61" s="65">
        <v>0</v>
      </c>
      <c r="G61" s="70"/>
      <c r="H61" s="70"/>
      <c r="I61" s="70"/>
    </row>
    <row r="62" spans="2:9" x14ac:dyDescent="0.2">
      <c r="B62" s="20"/>
      <c r="C62" s="94" t="s">
        <v>11</v>
      </c>
      <c r="D62" s="94"/>
      <c r="E62" s="94"/>
      <c r="F62" s="10">
        <v>0</v>
      </c>
      <c r="G62" s="70"/>
      <c r="H62" s="70"/>
      <c r="I62" s="70"/>
    </row>
    <row r="63" spans="2:9" x14ac:dyDescent="0.2">
      <c r="B63" s="20"/>
      <c r="C63" s="94" t="s">
        <v>62</v>
      </c>
      <c r="D63" s="94"/>
      <c r="E63" s="94"/>
      <c r="F63" s="66">
        <f>F62*0.18</f>
        <v>0</v>
      </c>
      <c r="G63" s="70"/>
      <c r="H63" s="70"/>
      <c r="I63" s="70"/>
    </row>
    <row r="64" spans="2:9" x14ac:dyDescent="0.2">
      <c r="B64" s="20"/>
      <c r="C64" s="90" t="s">
        <v>72</v>
      </c>
      <c r="D64" s="91"/>
      <c r="E64" s="92"/>
      <c r="F64" s="10">
        <v>0</v>
      </c>
      <c r="G64" s="70"/>
      <c r="H64" s="70"/>
      <c r="I64" s="70"/>
    </row>
    <row r="65" spans="2:9" x14ac:dyDescent="0.2">
      <c r="B65" s="20"/>
      <c r="C65" s="90" t="s">
        <v>61</v>
      </c>
      <c r="D65" s="91"/>
      <c r="E65" s="92"/>
      <c r="F65" s="64">
        <v>0</v>
      </c>
      <c r="G65" s="70"/>
      <c r="H65" s="70"/>
      <c r="I65" s="70"/>
    </row>
    <row r="66" spans="2:9" x14ac:dyDescent="0.2">
      <c r="B66" s="20"/>
      <c r="C66" s="82" t="s">
        <v>33</v>
      </c>
      <c r="D66" s="82"/>
      <c r="E66" s="82"/>
      <c r="F66" s="12">
        <f>SUM(F61:F65)</f>
        <v>0</v>
      </c>
      <c r="G66" s="70"/>
      <c r="H66" s="70"/>
      <c r="I66" s="70"/>
    </row>
    <row r="67" spans="2:9" x14ac:dyDescent="0.2">
      <c r="B67" s="20"/>
      <c r="C67" s="69"/>
      <c r="D67" s="70"/>
      <c r="E67" s="70"/>
      <c r="F67" s="12"/>
      <c r="G67" s="70"/>
      <c r="H67" s="70"/>
      <c r="I67" s="70"/>
    </row>
    <row r="68" spans="2:9" x14ac:dyDescent="0.2">
      <c r="B68" s="20"/>
      <c r="C68" s="52" t="s">
        <v>73</v>
      </c>
      <c r="D68" s="70"/>
      <c r="E68" s="70"/>
      <c r="F68" s="12"/>
      <c r="G68" s="70"/>
      <c r="H68" s="70"/>
      <c r="I68" s="70"/>
    </row>
    <row r="69" spans="2:9" x14ac:dyDescent="0.2">
      <c r="B69" s="20"/>
      <c r="C69" s="52"/>
      <c r="D69" s="70"/>
      <c r="E69" s="70"/>
      <c r="F69" s="12"/>
      <c r="G69" s="70"/>
      <c r="H69" s="70"/>
      <c r="I69" s="70"/>
    </row>
    <row r="70" spans="2:9" x14ac:dyDescent="0.2">
      <c r="B70" s="20"/>
      <c r="C70" s="89" t="s">
        <v>13</v>
      </c>
      <c r="D70" s="89"/>
      <c r="E70" s="89"/>
      <c r="F70" s="40">
        <v>0</v>
      </c>
      <c r="G70" s="70"/>
      <c r="H70" s="70"/>
      <c r="I70" s="70"/>
    </row>
    <row r="71" spans="2:9" x14ac:dyDescent="0.2">
      <c r="B71" s="20"/>
      <c r="C71" s="85" t="s">
        <v>22</v>
      </c>
      <c r="D71" s="85"/>
      <c r="E71" s="85"/>
      <c r="F71" s="11"/>
      <c r="G71" s="70"/>
      <c r="H71" s="70"/>
      <c r="I71" s="70"/>
    </row>
    <row r="72" spans="2:9" x14ac:dyDescent="0.2">
      <c r="B72" s="20"/>
      <c r="C72" s="53" t="s">
        <v>23</v>
      </c>
      <c r="D72" s="84"/>
      <c r="E72" s="84"/>
      <c r="F72" s="40"/>
      <c r="G72" s="70"/>
      <c r="H72" s="70"/>
      <c r="I72" s="70"/>
    </row>
    <row r="73" spans="2:9" x14ac:dyDescent="0.2">
      <c r="B73" s="20"/>
      <c r="C73" s="53" t="s">
        <v>23</v>
      </c>
      <c r="D73" s="84"/>
      <c r="E73" s="84"/>
      <c r="F73" s="40"/>
      <c r="G73" s="70"/>
      <c r="H73" s="70"/>
      <c r="I73" s="70"/>
    </row>
    <row r="74" spans="2:9" x14ac:dyDescent="0.2">
      <c r="B74" s="20"/>
      <c r="C74" s="53" t="s">
        <v>23</v>
      </c>
      <c r="D74" s="84"/>
      <c r="E74" s="84"/>
      <c r="F74" s="40"/>
      <c r="G74" s="70"/>
      <c r="H74" s="70"/>
      <c r="I74" s="70"/>
    </row>
    <row r="75" spans="2:9" x14ac:dyDescent="0.2">
      <c r="B75" s="20"/>
      <c r="C75" s="82" t="s">
        <v>34</v>
      </c>
      <c r="D75" s="82"/>
      <c r="E75" s="82"/>
      <c r="F75" s="49">
        <f>SUM(F70:F74)</f>
        <v>0</v>
      </c>
      <c r="G75" s="70"/>
      <c r="H75" s="70"/>
      <c r="I75" s="70"/>
    </row>
    <row r="76" spans="2:9" ht="15" x14ac:dyDescent="0.25">
      <c r="B76" s="20"/>
      <c r="C76" s="54"/>
      <c r="D76" s="70"/>
      <c r="E76" s="70"/>
      <c r="F76" s="19"/>
      <c r="G76" s="70"/>
      <c r="H76" s="70"/>
      <c r="I76" s="70"/>
    </row>
    <row r="77" spans="2:9" x14ac:dyDescent="0.2">
      <c r="B77" s="20"/>
      <c r="C77" s="55" t="s">
        <v>32</v>
      </c>
      <c r="D77" s="55"/>
      <c r="E77" s="56">
        <f>F66-F75</f>
        <v>0</v>
      </c>
      <c r="F77" s="19"/>
      <c r="G77" s="70"/>
      <c r="H77" s="70"/>
      <c r="I77" s="70"/>
    </row>
    <row r="78" spans="2:9" x14ac:dyDescent="0.2">
      <c r="B78" s="20"/>
      <c r="C78" s="55" t="s">
        <v>26</v>
      </c>
      <c r="D78" s="55"/>
      <c r="E78" s="57">
        <v>0.04</v>
      </c>
      <c r="F78" s="19"/>
      <c r="G78" s="70"/>
      <c r="H78" s="70"/>
      <c r="I78" s="70"/>
    </row>
    <row r="79" spans="2:9" x14ac:dyDescent="0.2">
      <c r="B79" s="20"/>
      <c r="C79" s="55" t="s">
        <v>27</v>
      </c>
      <c r="D79" s="55"/>
      <c r="E79" s="55">
        <v>50</v>
      </c>
      <c r="F79" s="19"/>
      <c r="G79" s="70"/>
      <c r="H79" s="70"/>
      <c r="I79" s="70"/>
    </row>
    <row r="80" spans="2:9" x14ac:dyDescent="0.2">
      <c r="B80" s="20"/>
      <c r="C80" s="55" t="s">
        <v>0</v>
      </c>
      <c r="D80" s="55"/>
      <c r="E80" s="55">
        <v>12</v>
      </c>
      <c r="F80" s="19"/>
      <c r="G80" s="70"/>
      <c r="H80" s="70"/>
      <c r="I80" s="70"/>
    </row>
    <row r="81" spans="2:9" x14ac:dyDescent="0.2">
      <c r="B81" s="20"/>
      <c r="C81" s="55" t="s">
        <v>2</v>
      </c>
      <c r="D81" s="55"/>
      <c r="E81" s="55">
        <f>E79*E80</f>
        <v>600</v>
      </c>
      <c r="F81" s="19"/>
      <c r="G81" s="70"/>
      <c r="H81" s="70"/>
      <c r="I81" s="70"/>
    </row>
    <row r="82" spans="2:9" x14ac:dyDescent="0.2">
      <c r="B82" s="20"/>
      <c r="C82" s="55" t="s">
        <v>9</v>
      </c>
      <c r="D82" s="55"/>
      <c r="E82" s="58">
        <f>-PMT(E78/E80,E81,E77,0)</f>
        <v>0</v>
      </c>
      <c r="F82" s="19"/>
      <c r="G82" s="70"/>
      <c r="H82" s="70"/>
      <c r="I82" s="70"/>
    </row>
    <row r="83" spans="2:9" x14ac:dyDescent="0.2">
      <c r="B83" s="20"/>
      <c r="C83" s="59" t="s">
        <v>10</v>
      </c>
      <c r="D83" s="59"/>
      <c r="E83" s="60">
        <f>E82*E81</f>
        <v>0</v>
      </c>
      <c r="F83" s="19"/>
      <c r="G83" s="70"/>
      <c r="H83" s="70"/>
      <c r="I83" s="70"/>
    </row>
    <row r="84" spans="2:9" x14ac:dyDescent="0.2">
      <c r="B84" s="20"/>
      <c r="C84" s="55" t="s">
        <v>1</v>
      </c>
      <c r="D84" s="55"/>
      <c r="E84" s="58">
        <f>E83-E77</f>
        <v>0</v>
      </c>
      <c r="F84" s="19"/>
      <c r="G84" s="70"/>
      <c r="H84" s="70"/>
      <c r="I84" s="70"/>
    </row>
    <row r="85" spans="2:9" x14ac:dyDescent="0.2">
      <c r="B85" s="44"/>
      <c r="C85" s="45"/>
      <c r="D85" s="45"/>
      <c r="E85" s="45"/>
      <c r="F85" s="21"/>
      <c r="G85" s="70"/>
      <c r="H85" s="70"/>
      <c r="I85" s="70"/>
    </row>
    <row r="86" spans="2:9" x14ac:dyDescent="0.2">
      <c r="B86" s="70"/>
      <c r="C86" s="70"/>
      <c r="D86" s="70"/>
      <c r="E86" s="70"/>
      <c r="F86" s="70"/>
      <c r="G86" s="70"/>
      <c r="H86" s="70"/>
      <c r="I86" s="70"/>
    </row>
    <row r="87" spans="2:9" x14ac:dyDescent="0.2">
      <c r="B87" s="70"/>
      <c r="C87" s="70"/>
      <c r="D87" s="70"/>
      <c r="E87" s="70"/>
      <c r="F87" s="70"/>
      <c r="G87" s="70"/>
      <c r="H87" s="70"/>
      <c r="I87" s="70"/>
    </row>
    <row r="88" spans="2:9" ht="18" x14ac:dyDescent="0.25">
      <c r="B88" s="15" t="s">
        <v>37</v>
      </c>
      <c r="C88" s="16"/>
      <c r="D88" s="16"/>
      <c r="E88" s="17"/>
      <c r="F88" s="70"/>
      <c r="G88" s="70"/>
      <c r="H88" s="70"/>
      <c r="I88" s="70"/>
    </row>
    <row r="89" spans="2:9" x14ac:dyDescent="0.2">
      <c r="B89" s="20"/>
      <c r="C89" s="70"/>
      <c r="D89" s="70"/>
      <c r="E89" s="19"/>
      <c r="F89" s="70"/>
      <c r="G89" s="70"/>
      <c r="H89" s="70"/>
      <c r="I89" s="70"/>
    </row>
    <row r="90" spans="2:9" x14ac:dyDescent="0.2">
      <c r="B90" s="20"/>
      <c r="C90" s="70" t="str">
        <f>C35</f>
        <v>Total Annual Revenue</v>
      </c>
      <c r="D90" s="70"/>
      <c r="E90" s="49">
        <f>F35</f>
        <v>0</v>
      </c>
      <c r="F90" s="70"/>
      <c r="G90" s="70"/>
      <c r="H90" s="70"/>
      <c r="I90" s="70"/>
    </row>
    <row r="91" spans="2:9" x14ac:dyDescent="0.2">
      <c r="B91" s="20"/>
      <c r="C91" s="70" t="str">
        <f>C53</f>
        <v>Total Annual Expenses</v>
      </c>
      <c r="D91" s="70"/>
      <c r="E91" s="49">
        <f>F53</f>
        <v>0</v>
      </c>
      <c r="F91" s="70"/>
      <c r="G91" s="70"/>
      <c r="H91" s="70"/>
      <c r="I91" s="70"/>
    </row>
    <row r="92" spans="2:9" ht="15" thickBot="1" x14ac:dyDescent="0.25">
      <c r="B92" s="20"/>
      <c r="C92" s="70"/>
      <c r="D92" s="72" t="s">
        <v>38</v>
      </c>
      <c r="E92" s="61">
        <f>E90-E91</f>
        <v>0</v>
      </c>
      <c r="F92" s="70"/>
      <c r="G92" s="70"/>
      <c r="H92" s="70"/>
      <c r="I92" s="70"/>
    </row>
    <row r="93" spans="2:9" ht="15" thickTop="1" x14ac:dyDescent="0.2">
      <c r="B93" s="20"/>
      <c r="C93" s="70"/>
      <c r="D93" s="70"/>
      <c r="E93" s="19"/>
      <c r="F93" s="70"/>
      <c r="G93" s="70"/>
      <c r="H93" s="70"/>
      <c r="I93" s="70"/>
    </row>
    <row r="94" spans="2:9" x14ac:dyDescent="0.2">
      <c r="B94" s="20"/>
      <c r="C94" s="77" t="s">
        <v>64</v>
      </c>
      <c r="D94" s="77"/>
      <c r="E94" s="78"/>
      <c r="F94" s="70"/>
      <c r="G94" s="70"/>
      <c r="H94" s="70"/>
      <c r="I94" s="70"/>
    </row>
    <row r="95" spans="2:9" x14ac:dyDescent="0.2">
      <c r="B95" s="20"/>
      <c r="C95" s="77"/>
      <c r="D95" s="77"/>
      <c r="E95" s="78"/>
      <c r="F95" s="70"/>
      <c r="G95" s="70"/>
      <c r="H95" s="70"/>
      <c r="I95" s="70"/>
    </row>
    <row r="96" spans="2:9" x14ac:dyDescent="0.2">
      <c r="B96" s="20"/>
      <c r="C96" s="70"/>
      <c r="D96" s="70"/>
      <c r="E96" s="19"/>
      <c r="F96" s="70"/>
      <c r="G96" s="70"/>
      <c r="H96" s="70"/>
      <c r="I96" s="70"/>
    </row>
    <row r="97" spans="2:9" x14ac:dyDescent="0.2">
      <c r="B97" s="20"/>
      <c r="C97" s="77" t="s">
        <v>65</v>
      </c>
      <c r="D97" s="77"/>
      <c r="E97" s="78"/>
      <c r="F97" s="70"/>
      <c r="G97" s="70"/>
      <c r="H97" s="70"/>
      <c r="I97" s="70"/>
    </row>
    <row r="98" spans="2:9" x14ac:dyDescent="0.2">
      <c r="B98" s="44"/>
      <c r="C98" s="79"/>
      <c r="D98" s="79"/>
      <c r="E98" s="80"/>
      <c r="F98" s="70"/>
      <c r="G98" s="70"/>
      <c r="H98" s="70"/>
      <c r="I98" s="70"/>
    </row>
  </sheetData>
  <sheetProtection sheet="1" objects="1" scenarios="1" selectLockedCells="1"/>
  <mergeCells count="40">
    <mergeCell ref="C94:E95"/>
    <mergeCell ref="F9:G9"/>
    <mergeCell ref="F10:G10"/>
    <mergeCell ref="F11:G11"/>
    <mergeCell ref="F12:G12"/>
    <mergeCell ref="F14:G14"/>
    <mergeCell ref="C75:E75"/>
    <mergeCell ref="D22:E22"/>
    <mergeCell ref="D23:E23"/>
    <mergeCell ref="D24:E24"/>
    <mergeCell ref="D25:E25"/>
    <mergeCell ref="D26:E26"/>
    <mergeCell ref="C70:E70"/>
    <mergeCell ref="C62:E62"/>
    <mergeCell ref="C66:E66"/>
    <mergeCell ref="C61:E61"/>
    <mergeCell ref="B4:I4"/>
    <mergeCell ref="B1:I1"/>
    <mergeCell ref="B2:I2"/>
    <mergeCell ref="C48:E48"/>
    <mergeCell ref="C40:E40"/>
    <mergeCell ref="F13:G13"/>
    <mergeCell ref="C64:E64"/>
    <mergeCell ref="C65:E65"/>
    <mergeCell ref="C97:E98"/>
    <mergeCell ref="D21:E21"/>
    <mergeCell ref="C51:E51"/>
    <mergeCell ref="C35:E35"/>
    <mergeCell ref="C53:E53"/>
    <mergeCell ref="D72:E72"/>
    <mergeCell ref="D73:E73"/>
    <mergeCell ref="D74:E74"/>
    <mergeCell ref="C71:E71"/>
    <mergeCell ref="C43:E43"/>
    <mergeCell ref="C47:E47"/>
    <mergeCell ref="C49:E49"/>
    <mergeCell ref="D27:E27"/>
    <mergeCell ref="D28:F28"/>
    <mergeCell ref="D32:E32"/>
    <mergeCell ref="C63:E63"/>
  </mergeCells>
  <dataValidations count="1">
    <dataValidation type="whole" allowBlank="1" showInputMessage="1" showErrorMessage="1" sqref="D10:D14" xr:uid="{C19CFBD0-0C75-4791-933B-1B2416497C04}">
      <formula1>0</formula1>
      <formula2>200</formula2>
    </dataValidation>
  </dataValidations>
  <pageMargins left="0.7" right="0.7" top="0.75" bottom="0.75" header="0.3" footer="0.3"/>
  <pageSetup paperSize="17"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DA88E-C6A1-48DA-8632-D084CEDB8509}">
  <sheetPr codeName="Sheet2"/>
  <dimension ref="B2:E60"/>
  <sheetViews>
    <sheetView showGridLines="0" workbookViewId="0">
      <selection activeCell="B2" sqref="B2:C2"/>
    </sheetView>
  </sheetViews>
  <sheetFormatPr defaultColWidth="18.28515625" defaultRowHeight="15.75" x14ac:dyDescent="0.25"/>
  <cols>
    <col min="1" max="1" width="7.5703125" style="1" customWidth="1"/>
    <col min="2" max="2" width="7.140625" style="1" customWidth="1"/>
    <col min="3" max="3" width="101.140625" style="1" customWidth="1"/>
    <col min="4" max="16384" width="18.28515625" style="1"/>
  </cols>
  <sheetData>
    <row r="2" spans="2:5" ht="23.25" x14ac:dyDescent="0.35">
      <c r="B2" s="101" t="s">
        <v>55</v>
      </c>
      <c r="C2" s="101"/>
    </row>
    <row r="3" spans="2:5" ht="29.1" customHeight="1" x14ac:dyDescent="0.25"/>
    <row r="4" spans="2:5" x14ac:dyDescent="0.25">
      <c r="B4" s="5" t="s">
        <v>47</v>
      </c>
      <c r="C4" s="2"/>
      <c r="D4" s="2"/>
    </row>
    <row r="5" spans="2:5" ht="50.1" customHeight="1" x14ac:dyDescent="0.25">
      <c r="C5" s="7" t="s">
        <v>51</v>
      </c>
      <c r="D5" s="2"/>
    </row>
    <row r="6" spans="2:5" x14ac:dyDescent="0.25">
      <c r="B6" s="2"/>
      <c r="C6" s="2"/>
      <c r="D6" s="2"/>
    </row>
    <row r="7" spans="2:5" x14ac:dyDescent="0.25">
      <c r="B7" s="5" t="s">
        <v>15</v>
      </c>
      <c r="C7" s="2"/>
      <c r="D7" s="2"/>
    </row>
    <row r="8" spans="2:5" ht="50.1" customHeight="1" x14ac:dyDescent="0.25">
      <c r="C8" s="7" t="s">
        <v>52</v>
      </c>
      <c r="D8" s="2"/>
    </row>
    <row r="9" spans="2:5" x14ac:dyDescent="0.25">
      <c r="C9" s="2"/>
      <c r="D9" s="2"/>
      <c r="E9" s="4"/>
    </row>
    <row r="10" spans="2:5" x14ac:dyDescent="0.25">
      <c r="B10" s="100" t="s">
        <v>48</v>
      </c>
      <c r="C10" s="100"/>
      <c r="D10" s="100"/>
      <c r="E10" s="3"/>
    </row>
    <row r="11" spans="2:5" ht="50.1" customHeight="1" x14ac:dyDescent="0.25">
      <c r="C11" s="8" t="s">
        <v>53</v>
      </c>
      <c r="D11" s="2"/>
    </row>
    <row r="12" spans="2:5" x14ac:dyDescent="0.25">
      <c r="B12" s="2"/>
      <c r="C12" s="2"/>
      <c r="D12" s="2"/>
    </row>
    <row r="13" spans="2:5" x14ac:dyDescent="0.25">
      <c r="B13" s="5" t="s">
        <v>8</v>
      </c>
      <c r="C13" s="2"/>
      <c r="D13" s="2"/>
    </row>
    <row r="14" spans="2:5" ht="50.1" customHeight="1" x14ac:dyDescent="0.25">
      <c r="C14" s="8" t="s">
        <v>54</v>
      </c>
      <c r="D14" s="2"/>
    </row>
    <row r="15" spans="2:5" x14ac:dyDescent="0.25">
      <c r="B15" s="2"/>
      <c r="C15" s="2"/>
      <c r="D15" s="2"/>
    </row>
    <row r="16" spans="2:5" x14ac:dyDescent="0.25">
      <c r="B16" s="5" t="s">
        <v>24</v>
      </c>
      <c r="C16" s="2"/>
      <c r="D16" s="2"/>
    </row>
    <row r="17" spans="2:5" ht="50.1" customHeight="1" x14ac:dyDescent="0.25">
      <c r="C17" s="8" t="s">
        <v>56</v>
      </c>
      <c r="D17" s="2"/>
    </row>
    <row r="18" spans="2:5" x14ac:dyDescent="0.25">
      <c r="B18" s="2"/>
      <c r="C18" s="2"/>
      <c r="D18" s="2"/>
    </row>
    <row r="19" spans="2:5" x14ac:dyDescent="0.25">
      <c r="B19" s="5" t="s">
        <v>16</v>
      </c>
      <c r="C19" s="2"/>
      <c r="D19" s="2"/>
    </row>
    <row r="20" spans="2:5" ht="50.1" customHeight="1" x14ac:dyDescent="0.25">
      <c r="C20" s="9" t="s">
        <v>57</v>
      </c>
      <c r="D20" s="2"/>
    </row>
    <row r="21" spans="2:5" x14ac:dyDescent="0.25">
      <c r="B21" s="2"/>
      <c r="C21" s="2"/>
      <c r="D21" s="2"/>
      <c r="E21" s="4"/>
    </row>
    <row r="22" spans="2:5" x14ac:dyDescent="0.25">
      <c r="B22" s="5" t="s">
        <v>25</v>
      </c>
      <c r="C22" s="2"/>
      <c r="D22" s="2"/>
      <c r="E22" s="4"/>
    </row>
    <row r="23" spans="2:5" ht="50.1" customHeight="1" x14ac:dyDescent="0.25">
      <c r="C23" s="8" t="s">
        <v>58</v>
      </c>
      <c r="D23" s="2"/>
      <c r="E23" s="4"/>
    </row>
    <row r="24" spans="2:5" x14ac:dyDescent="0.25">
      <c r="B24" s="2"/>
      <c r="C24" s="2"/>
      <c r="D24" s="2"/>
      <c r="E24" s="4"/>
    </row>
    <row r="25" spans="2:5" x14ac:dyDescent="0.25">
      <c r="B25" s="5" t="s">
        <v>21</v>
      </c>
      <c r="C25" s="2"/>
      <c r="D25" s="2"/>
      <c r="E25" s="4"/>
    </row>
    <row r="26" spans="2:5" ht="50.1" customHeight="1" x14ac:dyDescent="0.25">
      <c r="C26" s="8" t="s">
        <v>59</v>
      </c>
      <c r="D26" s="2"/>
      <c r="E26" s="4"/>
    </row>
    <row r="27" spans="2:5" x14ac:dyDescent="0.25">
      <c r="B27" s="2"/>
      <c r="C27" s="2"/>
      <c r="D27" s="2"/>
      <c r="E27" s="4"/>
    </row>
    <row r="28" spans="2:5" x14ac:dyDescent="0.25">
      <c r="B28" s="5" t="s">
        <v>9</v>
      </c>
      <c r="C28" s="2"/>
      <c r="D28" s="2"/>
      <c r="E28" s="4"/>
    </row>
    <row r="29" spans="2:5" ht="50.1" customHeight="1" x14ac:dyDescent="0.25">
      <c r="C29" s="8" t="s">
        <v>60</v>
      </c>
      <c r="D29" s="2"/>
      <c r="E29" s="4"/>
    </row>
    <row r="30" spans="2:5" x14ac:dyDescent="0.25">
      <c r="B30" s="2"/>
      <c r="C30" s="2"/>
      <c r="D30" s="2"/>
      <c r="E30" s="4"/>
    </row>
    <row r="31" spans="2:5" x14ac:dyDescent="0.25">
      <c r="B31" s="5" t="s">
        <v>17</v>
      </c>
      <c r="C31" s="2"/>
      <c r="D31" s="2"/>
      <c r="E31" s="4"/>
    </row>
    <row r="32" spans="2:5" ht="50.1" customHeight="1" x14ac:dyDescent="0.25">
      <c r="C32" s="6" t="s">
        <v>50</v>
      </c>
      <c r="E32" s="4"/>
    </row>
    <row r="33" spans="5:5" x14ac:dyDescent="0.25">
      <c r="E33" s="4"/>
    </row>
    <row r="34" spans="5:5" x14ac:dyDescent="0.25">
      <c r="E34" s="4"/>
    </row>
    <row r="35" spans="5:5" x14ac:dyDescent="0.25">
      <c r="E35" s="4"/>
    </row>
    <row r="36" spans="5:5" x14ac:dyDescent="0.25">
      <c r="E36" s="4"/>
    </row>
    <row r="37" spans="5:5" x14ac:dyDescent="0.25">
      <c r="E37" s="4"/>
    </row>
    <row r="38" spans="5:5" x14ac:dyDescent="0.25">
      <c r="E38" s="4"/>
    </row>
    <row r="39" spans="5:5" x14ac:dyDescent="0.25">
      <c r="E39" s="4"/>
    </row>
    <row r="40" spans="5:5" x14ac:dyDescent="0.25">
      <c r="E40" s="4"/>
    </row>
    <row r="41" spans="5:5" x14ac:dyDescent="0.25">
      <c r="E41" s="4"/>
    </row>
    <row r="42" spans="5:5" x14ac:dyDescent="0.25">
      <c r="E42" s="4"/>
    </row>
    <row r="43" spans="5:5" x14ac:dyDescent="0.25">
      <c r="E43" s="4"/>
    </row>
    <row r="44" spans="5:5" x14ac:dyDescent="0.25">
      <c r="E44" s="4"/>
    </row>
    <row r="45" spans="5:5" x14ac:dyDescent="0.25">
      <c r="E45" s="4"/>
    </row>
    <row r="46" spans="5:5" x14ac:dyDescent="0.25">
      <c r="E46" s="4"/>
    </row>
    <row r="47" spans="5:5" x14ac:dyDescent="0.25">
      <c r="E47" s="4"/>
    </row>
    <row r="48" spans="5:5" x14ac:dyDescent="0.25">
      <c r="E48" s="4"/>
    </row>
    <row r="49" spans="5:5" x14ac:dyDescent="0.25">
      <c r="E49" s="4"/>
    </row>
    <row r="50" spans="5:5" x14ac:dyDescent="0.25">
      <c r="E50" s="4"/>
    </row>
    <row r="51" spans="5:5" x14ac:dyDescent="0.25">
      <c r="E51" s="4"/>
    </row>
    <row r="52" spans="5:5" x14ac:dyDescent="0.25">
      <c r="E52" s="4"/>
    </row>
    <row r="53" spans="5:5" x14ac:dyDescent="0.25">
      <c r="E53" s="4"/>
    </row>
    <row r="54" spans="5:5" x14ac:dyDescent="0.25">
      <c r="E54" s="4"/>
    </row>
    <row r="55" spans="5:5" x14ac:dyDescent="0.25">
      <c r="E55" s="4"/>
    </row>
    <row r="56" spans="5:5" x14ac:dyDescent="0.25">
      <c r="E56" s="4"/>
    </row>
    <row r="57" spans="5:5" x14ac:dyDescent="0.25">
      <c r="E57" s="4"/>
    </row>
    <row r="60" spans="5:5" ht="141.75" x14ac:dyDescent="0.25">
      <c r="E60" s="4" t="s">
        <v>49</v>
      </c>
    </row>
  </sheetData>
  <sheetProtection algorithmName="SHA-512" hashValue="bESXmRryEDUqQCKBnsssBybed9HtkinLxXvlAbUtwtsaFE7uNxovxJ0UU/kesZZamcc/Ck74ddfaq22TPlonNw==" saltValue="MXUCUEM2yVy4QQtUnhxqWw==" spinCount="100000" sheet="1" objects="1" scenarios="1" selectLockedCells="1" selectUnlockedCells="1"/>
  <mergeCells count="2">
    <mergeCell ref="B10:D10"/>
    <mergeCell ref="B2: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Facility Proforma</vt:lpstr>
      <vt:lpstr>Property Expenses 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Sholdice, Trevor P.</dc:creator>
  <cp:lastModifiedBy>Morris, Aaron</cp:lastModifiedBy>
  <cp:lastPrinted>2024-02-13T20:49:58Z</cp:lastPrinted>
  <dcterms:created xsi:type="dcterms:W3CDTF">2024-01-19T22:46:35Z</dcterms:created>
  <dcterms:modified xsi:type="dcterms:W3CDTF">2024-07-17T20:41:16Z</dcterms:modified>
</cp:coreProperties>
</file>